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wattanasombut\JOB\Sabuy\Q1'23\Draft\Revised 2\"/>
    </mc:Choice>
  </mc:AlternateContent>
  <xr:revisionPtr revIDLastSave="0" documentId="13_ncr:1_{D9C1EE54-15C0-40AF-8B0D-626C37D39FCF}" xr6:coauthVersionLast="47" xr6:coauthVersionMax="47" xr10:uidLastSave="{00000000-0000-0000-0000-000000000000}"/>
  <bookViews>
    <workbookView xWindow="-110" yWindow="-110" windowWidth="19420" windowHeight="10420" tabRatio="790" activeTab="7" xr2:uid="{00000000-000D-0000-FFFF-FFFF00000000}"/>
  </bookViews>
  <sheets>
    <sheet name="BS 2-3" sheetId="16" r:id="rId1"/>
    <sheet name="PL4-5" sheetId="25" r:id="rId2"/>
    <sheet name="PL6-7" sheetId="26" state="hidden" r:id="rId3"/>
    <sheet name="SH6" sheetId="23" r:id="rId4"/>
    <sheet name="SH7" sheetId="22" r:id="rId5"/>
    <sheet name="SH8" sheetId="24" r:id="rId6"/>
    <sheet name="SH9" sheetId="14" r:id="rId7"/>
    <sheet name="CF10-11" sheetId="13" r:id="rId8"/>
  </sheets>
  <definedNames>
    <definedName name="_xlnm._FilterDatabase" localSheetId="7" hidden="1">'CF10-11'!$A$55:$J$82</definedName>
    <definedName name="_Hlk120336604" localSheetId="0">'BS 2-3'!#REF!</definedName>
    <definedName name="_xlnm.Print_Area" localSheetId="0">'BS 2-3'!$A$1:$J$99</definedName>
    <definedName name="_xlnm.Print_Area" localSheetId="7">'CF10-11'!$A$1:$J$112</definedName>
    <definedName name="_xlnm.Print_Area" localSheetId="1">'PL4-5'!$A$1:$J$71</definedName>
    <definedName name="_xlnm.Print_Area" localSheetId="2">'PL6-7'!$A$1:$J$71</definedName>
    <definedName name="_xlnm.Print_Area" localSheetId="3">'SH6'!$A$1:$T$37</definedName>
    <definedName name="_xlnm.Print_Area" localSheetId="4">'SH7'!$A$1:$X$37</definedName>
    <definedName name="_xlnm.Print_Area" localSheetId="5">'SH8'!$A$1:$N$26</definedName>
    <definedName name="_xlnm.Print_Area" localSheetId="6">'SH9'!$A$1:$N$27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25" l="1"/>
  <c r="H17" i="25"/>
  <c r="F17" i="25"/>
  <c r="D17" i="25"/>
  <c r="D82" i="13"/>
  <c r="D96" i="13"/>
  <c r="T33" i="22"/>
  <c r="T25" i="22"/>
  <c r="T20" i="22"/>
  <c r="T19" i="22"/>
  <c r="T18" i="22"/>
  <c r="X14" i="22"/>
  <c r="R38" i="22"/>
  <c r="D67" i="25"/>
  <c r="D62" i="25"/>
  <c r="R36" i="22" l="1"/>
  <c r="X25" i="22"/>
  <c r="X19" i="22"/>
  <c r="R34" i="22"/>
  <c r="R28" i="22"/>
  <c r="R21" i="22"/>
  <c r="X18" i="22"/>
  <c r="X20" i="22"/>
  <c r="R29" i="22" l="1"/>
  <c r="J95" i="16" l="1"/>
  <c r="H95" i="16"/>
  <c r="F95" i="16"/>
  <c r="D95" i="16"/>
  <c r="L22" i="14" l="1"/>
  <c r="L21" i="14"/>
  <c r="V32" i="22"/>
  <c r="P32" i="22"/>
  <c r="T32" i="22" s="1"/>
  <c r="F45" i="25"/>
  <c r="D45" i="25"/>
  <c r="J45" i="25"/>
  <c r="H45" i="25"/>
  <c r="H89" i="16" l="1"/>
  <c r="H67" i="16"/>
  <c r="F43" i="16"/>
  <c r="D43" i="16"/>
  <c r="J43" i="16"/>
  <c r="H43" i="16"/>
  <c r="D17" i="24"/>
  <c r="F17" i="24"/>
  <c r="H17" i="24"/>
  <c r="J17" i="24"/>
  <c r="L17" i="24"/>
  <c r="H57" i="13"/>
  <c r="D58" i="13"/>
  <c r="D57" i="13"/>
  <c r="H7" i="13"/>
  <c r="H58" i="13" s="1"/>
  <c r="F8" i="13"/>
  <c r="F59" i="13" s="1"/>
  <c r="H8" i="13"/>
  <c r="H59" i="13" s="1"/>
  <c r="J8" i="13"/>
  <c r="J59" i="13" s="1"/>
  <c r="D8" i="13"/>
  <c r="D59" i="13" s="1"/>
  <c r="A26" i="14"/>
  <c r="A11" i="14"/>
  <c r="A10" i="14"/>
  <c r="A25" i="24"/>
  <c r="A11" i="24"/>
  <c r="A10" i="24"/>
  <c r="F57" i="25"/>
  <c r="H57" i="25"/>
  <c r="J57" i="25"/>
  <c r="D57" i="25"/>
  <c r="J7" i="16" l="1"/>
  <c r="H7" i="16"/>
  <c r="H6" i="16"/>
  <c r="J22" i="16" l="1"/>
  <c r="F22" i="16"/>
  <c r="J82" i="13"/>
  <c r="D18" i="24" l="1"/>
  <c r="N15" i="24"/>
  <c r="T26" i="23"/>
  <c r="P20" i="23"/>
  <c r="T32" i="23"/>
  <c r="T31" i="23"/>
  <c r="T33" i="23" s="1"/>
  <c r="R20" i="23"/>
  <c r="N20" i="23"/>
  <c r="L20" i="23"/>
  <c r="J20" i="23"/>
  <c r="H20" i="23"/>
  <c r="F20" i="23"/>
  <c r="T18" i="23"/>
  <c r="D20" i="23"/>
  <c r="J96" i="13" l="1"/>
  <c r="H96" i="13"/>
  <c r="F96" i="13"/>
  <c r="N15" i="14"/>
  <c r="N16" i="14"/>
  <c r="J28" i="22"/>
  <c r="J29" i="22" s="1"/>
  <c r="J21" i="22"/>
  <c r="J36" i="22" s="1"/>
  <c r="H82" i="13" l="1"/>
  <c r="F82" i="13"/>
  <c r="L17" i="14"/>
  <c r="J17" i="14"/>
  <c r="H17" i="14"/>
  <c r="F17" i="14"/>
  <c r="D17" i="14"/>
  <c r="V21" i="22"/>
  <c r="P21" i="22"/>
  <c r="N21" i="22"/>
  <c r="L21" i="22"/>
  <c r="H21" i="22"/>
  <c r="F21" i="22"/>
  <c r="D21" i="22"/>
  <c r="R27" i="23"/>
  <c r="N27" i="23"/>
  <c r="L27" i="23"/>
  <c r="J27" i="23"/>
  <c r="H27" i="23"/>
  <c r="F27" i="23"/>
  <c r="D27" i="23"/>
  <c r="T24" i="23"/>
  <c r="P27" i="23"/>
  <c r="T27" i="23" l="1"/>
  <c r="J46" i="26"/>
  <c r="H46" i="26"/>
  <c r="F46" i="26"/>
  <c r="D46" i="26"/>
  <c r="J45" i="26"/>
  <c r="H45" i="26"/>
  <c r="F45" i="26"/>
  <c r="D45" i="26"/>
  <c r="J25" i="26"/>
  <c r="H25" i="26"/>
  <c r="F25" i="26"/>
  <c r="D25" i="26"/>
  <c r="J17" i="26"/>
  <c r="H17" i="26"/>
  <c r="F17" i="26"/>
  <c r="D17" i="26"/>
  <c r="D35" i="26" l="1"/>
  <c r="D37" i="26" s="1"/>
  <c r="H35" i="26"/>
  <c r="H37" i="26" s="1"/>
  <c r="J35" i="26"/>
  <c r="J37" i="26" s="1"/>
  <c r="J62" i="26" s="1"/>
  <c r="F35" i="26"/>
  <c r="F37" i="26" s="1"/>
  <c r="F62" i="26" s="1"/>
  <c r="H62" i="26" l="1"/>
  <c r="D62" i="26"/>
  <c r="F48" i="26"/>
  <c r="F67" i="26" s="1"/>
  <c r="H48" i="26"/>
  <c r="H67" i="26" s="1"/>
  <c r="D48" i="26"/>
  <c r="D67" i="26" s="1"/>
  <c r="J48" i="26"/>
  <c r="J67" i="26" s="1"/>
  <c r="T21" i="22" l="1"/>
  <c r="V34" i="22" l="1"/>
  <c r="H22" i="16"/>
  <c r="D22" i="16" l="1"/>
  <c r="F32" i="13" l="1"/>
  <c r="F48" i="13" s="1"/>
  <c r="J25" i="25" l="1"/>
  <c r="H25" i="25"/>
  <c r="F25" i="25"/>
  <c r="D25" i="25"/>
  <c r="N16" i="24"/>
  <c r="T14" i="23"/>
  <c r="F97" i="16"/>
  <c r="F45" i="16"/>
  <c r="F76" i="16"/>
  <c r="N17" i="24" l="1"/>
  <c r="D27" i="25"/>
  <c r="D35" i="25" s="1"/>
  <c r="D37" i="25" s="1"/>
  <c r="H27" i="25"/>
  <c r="H35" i="25" s="1"/>
  <c r="H37" i="25" s="1"/>
  <c r="F27" i="25"/>
  <c r="F35" i="25" s="1"/>
  <c r="F37" i="25" s="1"/>
  <c r="J27" i="25"/>
  <c r="J35" i="25" s="1"/>
  <c r="J37" i="25" s="1"/>
  <c r="F62" i="25" l="1"/>
  <c r="F48" i="25"/>
  <c r="F67" i="25" s="1"/>
  <c r="H48" i="25"/>
  <c r="J62" i="25"/>
  <c r="J48" i="25"/>
  <c r="J67" i="25" s="1"/>
  <c r="D48" i="25"/>
  <c r="P34" i="22" s="1"/>
  <c r="P36" i="22" s="1"/>
  <c r="H67" i="25" l="1"/>
  <c r="H62" i="25"/>
  <c r="L28" i="22"/>
  <c r="N28" i="22"/>
  <c r="H28" i="22"/>
  <c r="F28" i="22"/>
  <c r="D28" i="22"/>
  <c r="D29" i="22" s="1"/>
  <c r="P28" i="22"/>
  <c r="F29" i="22" l="1"/>
  <c r="D76" i="16" l="1"/>
  <c r="P29" i="22" l="1"/>
  <c r="V28" i="22" l="1"/>
  <c r="H28" i="23" l="1"/>
  <c r="J28" i="23"/>
  <c r="L28" i="23"/>
  <c r="D28" i="23" l="1"/>
  <c r="F28" i="23"/>
  <c r="R28" i="23"/>
  <c r="N28" i="23"/>
  <c r="L34" i="22" l="1"/>
  <c r="L18" i="14" l="1"/>
  <c r="J18" i="14"/>
  <c r="H18" i="14"/>
  <c r="F18" i="14"/>
  <c r="D18" i="14"/>
  <c r="L29" i="22" l="1"/>
  <c r="F36" i="22"/>
  <c r="D36" i="22"/>
  <c r="X27" i="22" l="1"/>
  <c r="X28" i="22" s="1"/>
  <c r="T28" i="22"/>
  <c r="V29" i="22"/>
  <c r="H29" i="22"/>
  <c r="H36" i="22"/>
  <c r="N29" i="22"/>
  <c r="N36" i="22"/>
  <c r="J18" i="24"/>
  <c r="H18" i="24"/>
  <c r="F18" i="24"/>
  <c r="L36" i="23"/>
  <c r="D36" i="23"/>
  <c r="J36" i="23"/>
  <c r="H36" i="23"/>
  <c r="F36" i="23"/>
  <c r="L23" i="24"/>
  <c r="J23" i="24"/>
  <c r="H23" i="24"/>
  <c r="F23" i="24"/>
  <c r="D23" i="24"/>
  <c r="N22" i="24"/>
  <c r="N21" i="24"/>
  <c r="L18" i="24"/>
  <c r="F25" i="24"/>
  <c r="D25" i="24"/>
  <c r="T35" i="23"/>
  <c r="R33" i="23"/>
  <c r="R36" i="23" s="1"/>
  <c r="N33" i="23"/>
  <c r="N36" i="23" s="1"/>
  <c r="N23" i="24" l="1"/>
  <c r="T19" i="23"/>
  <c r="T20" i="23" s="1"/>
  <c r="T28" i="23" s="1"/>
  <c r="T36" i="23" s="1"/>
  <c r="P28" i="23"/>
  <c r="H25" i="24"/>
  <c r="J25" i="24"/>
  <c r="N18" i="24"/>
  <c r="P33" i="23"/>
  <c r="L25" i="24"/>
  <c r="N11" i="24"/>
  <c r="N25" i="24" l="1"/>
  <c r="P36" i="23"/>
  <c r="E113" i="13" l="1"/>
  <c r="G113" i="13"/>
  <c r="I113" i="13"/>
  <c r="F23" i="14" l="1"/>
  <c r="N22" i="14"/>
  <c r="N17" i="14"/>
  <c r="H23" i="14"/>
  <c r="D23" i="14"/>
  <c r="H97" i="16"/>
  <c r="D97" i="16"/>
  <c r="J67" i="16"/>
  <c r="F67" i="16"/>
  <c r="D67" i="16"/>
  <c r="H26" i="14" l="1"/>
  <c r="N18" i="14"/>
  <c r="V36" i="22" l="1"/>
  <c r="X33" i="22"/>
  <c r="X32" i="22"/>
  <c r="T29" i="22" l="1"/>
  <c r="X34" i="22"/>
  <c r="X21" i="22"/>
  <c r="T34" i="22"/>
  <c r="T36" i="22" s="1"/>
  <c r="X36" i="22" l="1"/>
  <c r="X29" i="22"/>
  <c r="T38" i="22"/>
  <c r="V38" i="22" l="1"/>
  <c r="J97" i="16" l="1"/>
  <c r="J76" i="16"/>
  <c r="J78" i="16" s="1"/>
  <c r="J45" i="16"/>
  <c r="J101" i="16" s="1"/>
  <c r="J99" i="16" l="1"/>
  <c r="D26" i="14"/>
  <c r="F78" i="16"/>
  <c r="F99" i="16" s="1"/>
  <c r="H76" i="16"/>
  <c r="J23" i="14"/>
  <c r="J26" i="14" s="1"/>
  <c r="D45" i="16"/>
  <c r="F101" i="16" l="1"/>
  <c r="F50" i="13"/>
  <c r="F98" i="13" s="1"/>
  <c r="F100" i="13" s="1"/>
  <c r="D78" i="16"/>
  <c r="D99" i="16" s="1"/>
  <c r="D101" i="16" s="1"/>
  <c r="H78" i="16"/>
  <c r="H99" i="16" s="1"/>
  <c r="H45" i="16"/>
  <c r="H101" i="16" l="1"/>
  <c r="H32" i="13"/>
  <c r="H48" i="13" s="1"/>
  <c r="D32" i="13"/>
  <c r="D48" i="13" s="1"/>
  <c r="J32" i="13"/>
  <c r="J48" i="13" l="1"/>
  <c r="J50" i="13" s="1"/>
  <c r="J98" i="13" s="1"/>
  <c r="J100" i="13" s="1"/>
  <c r="D50" i="13"/>
  <c r="D98" i="13" s="1"/>
  <c r="D100" i="13" s="1"/>
  <c r="D113" i="13" s="1"/>
  <c r="L23" i="14"/>
  <c r="L26" i="14" s="1"/>
  <c r="N21" i="14"/>
  <c r="H50" i="13"/>
  <c r="H98" i="13" s="1"/>
  <c r="H100" i="13" s="1"/>
  <c r="H113" i="13" s="1"/>
  <c r="N23" i="14" l="1"/>
  <c r="F26" i="14"/>
  <c r="N26" i="14" l="1"/>
  <c r="L36" i="22" l="1"/>
  <c r="J33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Pittayuth, Boonamnajdej</author>
  </authors>
  <commentList>
    <comment ref="A60" authorId="0" shapeId="0" xr:uid="{9CA8DF83-6EC2-4FCF-9EF2-D296E417C8AD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Net Other payable and contract liab.</t>
        </r>
      </text>
    </comment>
  </commentList>
</comments>
</file>

<file path=xl/sharedStrings.xml><?xml version="1.0" encoding="utf-8"?>
<sst xmlns="http://schemas.openxmlformats.org/spreadsheetml/2006/main" count="513" uniqueCount="279">
  <si>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</si>
  <si>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</si>
  <si>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</si>
  <si>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</si>
  <si>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</si>
  <si>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</si>
  <si>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</si>
  <si>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</si>
  <si>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</si>
  <si>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</si>
  <si>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</si>
  <si>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</si>
  <si>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</si>
  <si>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</si>
  <si>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</si>
  <si>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</si>
  <si>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</si>
  <si>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</si>
  <si>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</si>
  <si>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</si>
  <si>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</si>
  <si>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</si>
  <si>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</si>
  <si>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</si>
  <si>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</si>
  <si>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</si>
  <si>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</si>
  <si>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</si>
  <si>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</si>
  <si>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</si>
  <si>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</si>
  <si>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</si>
  <si>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</si>
  <si>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</si>
  <si>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</si>
  <si>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</si>
  <si>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</si>
  <si>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</si>
  <si>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</si>
  <si>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</si>
  <si>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</si>
  <si>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</si>
  <si>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</si>
  <si>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</si>
  <si>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</si>
  <si>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</si>
  <si>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</si>
  <si>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</si>
  <si>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</si>
  <si>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</si>
  <si>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</si>
  <si>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</si>
  <si>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</si>
  <si>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</si>
  <si>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</si>
  <si>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</si>
  <si>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>Share capital:</t>
  </si>
  <si>
    <t xml:space="preserve">Tax expense </t>
  </si>
  <si>
    <t>Interest income</t>
  </si>
  <si>
    <t>Taxes paid</t>
  </si>
  <si>
    <t xml:space="preserve">   Authorised share capital</t>
  </si>
  <si>
    <t xml:space="preserve">Share premium on ordinary shares </t>
  </si>
  <si>
    <t>Acquisition of assets by finance lease</t>
  </si>
  <si>
    <t>Other receivables</t>
  </si>
  <si>
    <t>Other payables</t>
  </si>
  <si>
    <t>Equity</t>
  </si>
  <si>
    <t>Total equity</t>
  </si>
  <si>
    <t>Total liabilities and equity</t>
  </si>
  <si>
    <t>Other comprehensive income</t>
  </si>
  <si>
    <t>Investments in subsidiaries</t>
  </si>
  <si>
    <t xml:space="preserve">   Issued and paid-up share capital</t>
  </si>
  <si>
    <t>Transfer to legal reserve</t>
  </si>
  <si>
    <t>Net increase (decrease) in cash and cash equivalents</t>
  </si>
  <si>
    <t>Liabilities and equity</t>
  </si>
  <si>
    <t>Revenue</t>
  </si>
  <si>
    <t>Total revenue</t>
  </si>
  <si>
    <t>Sabuy Technology Public Company Limited and its Subsidiaries</t>
  </si>
  <si>
    <t>Asset for service</t>
  </si>
  <si>
    <t>Current portion of long-term loans</t>
  </si>
  <si>
    <t>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</si>
  <si>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</si>
  <si>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</si>
  <si>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</si>
  <si>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</si>
  <si>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</si>
  <si>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</si>
  <si>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</si>
  <si>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</si>
  <si>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Interest income from installment sale</t>
  </si>
  <si>
    <t>Distribution costs</t>
  </si>
  <si>
    <t xml:space="preserve">Cost of rendering of contract services </t>
  </si>
  <si>
    <t xml:space="preserve">   Owners of the parent</t>
  </si>
  <si>
    <t xml:space="preserve">   Non-controlling interests</t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</si>
  <si>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</si>
  <si>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</si>
  <si>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</si>
  <si>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</si>
  <si>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</si>
  <si>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</si>
  <si>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</si>
  <si>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</si>
  <si>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</si>
  <si>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</si>
  <si>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</si>
  <si>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Share-based payment transactions</t>
  </si>
  <si>
    <t xml:space="preserve">   Other comprehensive income</t>
  </si>
  <si>
    <t>Share-based payment transactions</t>
  </si>
  <si>
    <t>Depreciation and amortisation</t>
  </si>
  <si>
    <t xml:space="preserve">Inventories </t>
  </si>
  <si>
    <t>Contract cost assets</t>
  </si>
  <si>
    <t>Acquisition of intangible assets</t>
  </si>
  <si>
    <t>Payables for purchase of equipment</t>
  </si>
  <si>
    <t>Proceeds from loans from financial institutions</t>
  </si>
  <si>
    <t>Repayment of loans from financial institutions</t>
  </si>
  <si>
    <t>Acquisition of asset for service</t>
  </si>
  <si>
    <t>paid-up</t>
  </si>
  <si>
    <t>Expense from share-based payment transactions</t>
  </si>
  <si>
    <t>on ordinary shares</t>
  </si>
  <si>
    <t>Proceeds from share subscription by non-controlling interests</t>
  </si>
  <si>
    <t>Transfer from inventories to equipment</t>
  </si>
  <si>
    <t xml:space="preserve">31 December </t>
  </si>
  <si>
    <t>(Unaudited)</t>
  </si>
  <si>
    <t>(in thousand Baht)</t>
  </si>
  <si>
    <t>Right-of-use assets</t>
  </si>
  <si>
    <t>Statement of comprehensive income (Unaudited)</t>
  </si>
  <si>
    <t>Three-month period ended</t>
  </si>
  <si>
    <t>Statement of changes in equity  (Unaudited)</t>
  </si>
  <si>
    <t>Statement of changes in equity (Unaudited)</t>
  </si>
  <si>
    <t>Comprehensive income for the period</t>
  </si>
  <si>
    <t>Total comprehensive income for the period</t>
  </si>
  <si>
    <t>Statement of cash flows (Unaudited)</t>
  </si>
  <si>
    <t xml:space="preserve">Current portion of long-term loans </t>
  </si>
  <si>
    <t>Short-term loans</t>
  </si>
  <si>
    <t>Current portion of lease liabilities</t>
  </si>
  <si>
    <t xml:space="preserve">   Profit </t>
  </si>
  <si>
    <t>Equity attributable to owners of the parent</t>
  </si>
  <si>
    <t>Payment of lease liabilities</t>
  </si>
  <si>
    <t>Current financial assets pledged as collateral</t>
  </si>
  <si>
    <t>Non-current financial assets pledged as collateral</t>
  </si>
  <si>
    <t xml:space="preserve">Lease liabilities </t>
  </si>
  <si>
    <t>Acquisition of investments from the increase of</t>
  </si>
  <si>
    <t>Acquisition of assets by lease contracts</t>
  </si>
  <si>
    <t xml:space="preserve">  Changes in ownership interests in subsidiaries</t>
  </si>
  <si>
    <t xml:space="preserve">  Total changes in ownership interests in subsidiaries</t>
  </si>
  <si>
    <t>Acquisition of non-controlling interest</t>
  </si>
  <si>
    <t>Profit from operating activities</t>
  </si>
  <si>
    <t>Profit before income tax expense</t>
  </si>
  <si>
    <t>Profit for the period</t>
  </si>
  <si>
    <t>Other comprehensive income for the period, net of tax</t>
  </si>
  <si>
    <t xml:space="preserve">     without a change in control</t>
  </si>
  <si>
    <t xml:space="preserve">  Acquisition of non-controlling interests </t>
  </si>
  <si>
    <t>Adjustments to reconcile profit to cash receipts (payments)</t>
  </si>
  <si>
    <t>Reversal of expected credit loss on accounts receivable</t>
  </si>
  <si>
    <t>Provision for employee benefits</t>
  </si>
  <si>
    <t>Goodwill</t>
  </si>
  <si>
    <t xml:space="preserve">     with a change in control</t>
  </si>
  <si>
    <t>Cash and cash equivalents at 1 January</t>
  </si>
  <si>
    <t xml:space="preserve">Other intangible assets </t>
  </si>
  <si>
    <t>Deferred tax liabilities</t>
  </si>
  <si>
    <t>Proceeds from exercise of share options</t>
  </si>
  <si>
    <t xml:space="preserve">   Issue of ordinary shares</t>
  </si>
  <si>
    <t>Receivables from sale of investment</t>
  </si>
  <si>
    <t>Investments in joint ventures</t>
  </si>
  <si>
    <t>Debentures</t>
  </si>
  <si>
    <t>Balance at 1 January 2022</t>
  </si>
  <si>
    <t xml:space="preserve">   to profit or loss</t>
  </si>
  <si>
    <t>Dividend received</t>
  </si>
  <si>
    <t>Bank overdrafts and short-term loans</t>
  </si>
  <si>
    <t xml:space="preserve">   from financial institutions</t>
  </si>
  <si>
    <t>Dividend income</t>
  </si>
  <si>
    <t>Proceeds from repayment of loans</t>
  </si>
  <si>
    <t>Cash payments for loans</t>
  </si>
  <si>
    <t>Proceeds from issuing debentures</t>
  </si>
  <si>
    <t>Acquisition of investment in equity instruments</t>
  </si>
  <si>
    <t>Investments in equity instruments</t>
  </si>
  <si>
    <t>Property, plant and equipment</t>
  </si>
  <si>
    <t>Short-term borrowings</t>
  </si>
  <si>
    <t>Cost of sale of goods</t>
  </si>
  <si>
    <t>Items that will not be reclassified subsequently to profit or loss</t>
  </si>
  <si>
    <t>Gain on remeasurements of defined benefit plans</t>
  </si>
  <si>
    <t>Income tax relating to items that will not be reclassified</t>
  </si>
  <si>
    <t xml:space="preserve">   subsequently to profit or loss</t>
  </si>
  <si>
    <t>Total items that will not be reclassified subsequently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</si>
  <si>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</si>
  <si>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</si>
  <si>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Changes in ownership interests in subsidiaries</t>
  </si>
  <si>
    <t xml:space="preserve">   Acquisition of non-controlling interests </t>
  </si>
  <si>
    <t xml:space="preserve">      without a change in control</t>
  </si>
  <si>
    <t xml:space="preserve">   Total changes in ownership interests in subsidiaries</t>
  </si>
  <si>
    <t xml:space="preserve">   Total contributions by and distributions to owners</t>
  </si>
  <si>
    <t xml:space="preserve">   Contributions by and distributions to owners</t>
  </si>
  <si>
    <t>Profit</t>
  </si>
  <si>
    <t>Proceeds from the decrease of share capital of subsidiary</t>
  </si>
  <si>
    <t>Acquisition of plant and equipment</t>
  </si>
  <si>
    <t>Proceeds from borrowings</t>
  </si>
  <si>
    <t>Repayment of borrowings</t>
  </si>
  <si>
    <t>Amortisation of expenses relating to issuing debentures</t>
  </si>
  <si>
    <t>Expenses relating to issuing debentures</t>
  </si>
  <si>
    <t xml:space="preserve">   in subsidiaries</t>
  </si>
  <si>
    <t>Current portion of installment accounts receivable</t>
  </si>
  <si>
    <t xml:space="preserve">   Shares options excersied</t>
  </si>
  <si>
    <t xml:space="preserve"> interests</t>
  </si>
  <si>
    <t>Shares options exercised</t>
  </si>
  <si>
    <t>Gain arising from equity instruments measurement</t>
  </si>
  <si>
    <t>Gain (loss) from cancellation of agreement</t>
  </si>
  <si>
    <t xml:space="preserve">   equity instruments</t>
  </si>
  <si>
    <t xml:space="preserve">Gain on measurement of investments in </t>
  </si>
  <si>
    <t>(Reversal of) expected credit loss on accounts receivable</t>
  </si>
  <si>
    <t xml:space="preserve">   accounted for using equity method</t>
  </si>
  <si>
    <t>Share of profit (loss) of joint ventures and associates</t>
  </si>
  <si>
    <t>changes in</t>
  </si>
  <si>
    <t>ownership</t>
  </si>
  <si>
    <t>in subsidiary</t>
  </si>
  <si>
    <t xml:space="preserve">   accounted for using equity method, net of tax</t>
  </si>
  <si>
    <t xml:space="preserve">   share capital of subsidiaries</t>
  </si>
  <si>
    <t>Acquisition of interest in associates</t>
  </si>
  <si>
    <t>Acquisition of interest in joint ventures</t>
  </si>
  <si>
    <t>Proceeds from sale of property, plant and equipment</t>
  </si>
  <si>
    <t>Receivable from sale of property, plant and equipment</t>
  </si>
  <si>
    <t>Differences from changes in ownership interests</t>
  </si>
  <si>
    <t>30 September</t>
  </si>
  <si>
    <t>Nine-month period ended</t>
  </si>
  <si>
    <t xml:space="preserve">    Issue of ordinary shares</t>
  </si>
  <si>
    <t>Loan receivables</t>
  </si>
  <si>
    <t>Investment properties</t>
  </si>
  <si>
    <t>Current portion of loan receivables</t>
  </si>
  <si>
    <t>Investments in associates</t>
  </si>
  <si>
    <t xml:space="preserve">Interest income </t>
  </si>
  <si>
    <t>Profit attributable to:</t>
  </si>
  <si>
    <t>Total comprehensive income attributable to:</t>
  </si>
  <si>
    <t>Share of profit of joint ventures and associates</t>
  </si>
  <si>
    <t xml:space="preserve">Net cash used in investing activities  </t>
  </si>
  <si>
    <t>Net cash from financing activities</t>
  </si>
  <si>
    <t>Issue of shares for acquisition of subsidiaries,</t>
  </si>
  <si>
    <t xml:space="preserve">   associates and joint ventures</t>
  </si>
  <si>
    <t>Acquisition of subsidiaries, net of cash acquired</t>
  </si>
  <si>
    <t>31 March</t>
  </si>
  <si>
    <t>Three-month period ended 31 March 2023</t>
  </si>
  <si>
    <t>Balance at 1 January 2023</t>
  </si>
  <si>
    <t>Three-month period ended 31 March 2022</t>
  </si>
  <si>
    <t>Balance at 31 March 2022</t>
  </si>
  <si>
    <t>Balance at 31 March 2023</t>
  </si>
  <si>
    <t xml:space="preserve">Installment accounts receivable </t>
  </si>
  <si>
    <t>Hire-purchase contract receivables</t>
  </si>
  <si>
    <t xml:space="preserve">Current portion of hire-puchase contract receivables </t>
  </si>
  <si>
    <t>Cash and cash equivalents at 31 March</t>
  </si>
  <si>
    <t>Current portion of debentures</t>
  </si>
  <si>
    <t>Advances for acquisition of investment</t>
  </si>
  <si>
    <t xml:space="preserve">   in equity instruments</t>
  </si>
  <si>
    <t>Proceeds from sale of investment in equity instruments</t>
  </si>
  <si>
    <t>Treasury shares</t>
  </si>
  <si>
    <t>Treasury</t>
  </si>
  <si>
    <t>shares</t>
  </si>
  <si>
    <t>Transfer from equipment to (from) asset for service</t>
  </si>
  <si>
    <t>8</t>
  </si>
  <si>
    <t>Tax expense (income)</t>
  </si>
  <si>
    <t>(Reversal of) provision for warranty</t>
  </si>
  <si>
    <t xml:space="preserve">Reversal of loss on devaluation of inventories </t>
  </si>
  <si>
    <t xml:space="preserve">Share of (profit) loss of joint ventures and associates </t>
  </si>
  <si>
    <t>Loss on devaluation of equipment</t>
  </si>
  <si>
    <t>Loss from cancellation of agreement</t>
  </si>
  <si>
    <t>Net cash generated from (used in) operations</t>
  </si>
  <si>
    <t xml:space="preserve">Net cash from (used in) operating activities </t>
  </si>
  <si>
    <t>Decrease in financial assets pledged as collateral</t>
  </si>
  <si>
    <t>Corporate income tax payable</t>
  </si>
  <si>
    <t>Reversal of (expected credit loss) on accounts receivable</t>
  </si>
  <si>
    <t xml:space="preserve">   Treasury shares purchased</t>
  </si>
  <si>
    <t>(Reversal of) provision for employee benefits</t>
  </si>
  <si>
    <t>Loss on sale of investments</t>
  </si>
  <si>
    <t>(Gain) loss on sale of property, plant and equipment</t>
  </si>
  <si>
    <t xml:space="preserve">   right-of-use assets and intangible assets</t>
  </si>
  <si>
    <t>Provision for employee benefits paid</t>
  </si>
  <si>
    <t>Payment to owners to acquire the entity's shares</t>
  </si>
  <si>
    <t>Payables for acquistion of investment</t>
  </si>
  <si>
    <t>SABUY Technology Public Company Limited and its Subsidiaries</t>
  </si>
  <si>
    <t>Tax (expense) benefit</t>
  </si>
  <si>
    <t xml:space="preserve">   Contributions by owners </t>
  </si>
  <si>
    <t xml:space="preserve">   Total contributions by owners</t>
  </si>
  <si>
    <t xml:space="preserve">   Contributions by owners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</si>
</sst>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#,##0.0000\ ;\(#,##0.0000\)"/>
    <numFmt numFmtId="171" formatCode="_(* #,##0_);\(#,##0\);_(* &quot;-&quot;??_);_(@_)"/>
  </numFmts>
  <fonts count="22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  <font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65">
    <xf numFmtId="0" fontId="0" fillId="0" borderId="0" xfId="0"/>
    <xf numFmtId="0" fontId="6" fillId="0" borderId="0" xfId="0" applyFont="1" applyAlignment="1"/>
    <xf numFmtId="0" fontId="6" fillId="0" borderId="0" xfId="0" applyFont="1" applyAlignment="1">
      <alignment horizontal="center"/>
    </xf>
    <xf numFmtId="49" fontId="7" fillId="0" borderId="0" xfId="0" applyNumberFormat="1" applyFont="1" applyAlignment="1"/>
    <xf numFmtId="49" fontId="6" fillId="0" borderId="0" xfId="0" applyNumberFormat="1" applyFont="1" applyAlignment="1"/>
    <xf numFmtId="49" fontId="11" fillId="0" borderId="0" xfId="0" applyNumberFormat="1" applyFont="1" applyAlignment="1"/>
    <xf numFmtId="0" fontId="12" fillId="0" borderId="0" xfId="0" applyFont="1" applyAlignment="1"/>
    <xf numFmtId="49" fontId="8" fillId="0" borderId="0" xfId="0" applyNumberFormat="1" applyFont="1" applyAlignment="1"/>
    <xf numFmtId="0" fontId="13" fillId="0" borderId="0" xfId="0" applyFont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6" fillId="0" borderId="0" xfId="0" applyNumberFormat="1" applyFont="1" applyFill="1" applyAlignment="1"/>
    <xf numFmtId="164" fontId="6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0" fontId="12" fillId="0" borderId="0" xfId="0" applyFont="1" applyFill="1" applyAlignment="1"/>
    <xf numFmtId="0" fontId="13" fillId="0" borderId="0" xfId="0" applyFont="1" applyFill="1" applyAlignment="1"/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/>
    <xf numFmtId="49" fontId="6" fillId="0" borderId="0" xfId="0" applyNumberFormat="1" applyFont="1" applyFill="1" applyAlignment="1"/>
    <xf numFmtId="0" fontId="6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164" fontId="7" fillId="0" borderId="1" xfId="0" applyNumberFormat="1" applyFont="1" applyFill="1" applyBorder="1" applyAlignment="1"/>
    <xf numFmtId="164" fontId="7" fillId="0" borderId="2" xfId="0" applyNumberFormat="1" applyFont="1" applyFill="1" applyBorder="1" applyAlignment="1"/>
    <xf numFmtId="49" fontId="7" fillId="0" borderId="0" xfId="0" applyNumberFormat="1" applyFont="1" applyFill="1" applyAlignment="1"/>
    <xf numFmtId="49" fontId="7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49" fontId="8" fillId="0" borderId="0" xfId="0" applyNumberFormat="1" applyFont="1" applyFill="1" applyAlignment="1"/>
    <xf numFmtId="49" fontId="6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/>
    <xf numFmtId="49" fontId="0" fillId="0" borderId="0" xfId="0" applyNumberFormat="1" applyFill="1" applyAlignment="1"/>
    <xf numFmtId="0" fontId="7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0" xfId="0" applyFill="1" applyAlignment="1">
      <alignment horizontal="center"/>
    </xf>
    <xf numFmtId="49" fontId="0" fillId="0" borderId="0" xfId="0" applyNumberFormat="1" applyFont="1" applyFill="1" applyAlignment="1"/>
    <xf numFmtId="0" fontId="7" fillId="0" borderId="0" xfId="0" applyFont="1" applyFill="1" applyBorder="1" applyAlignment="1"/>
    <xf numFmtId="164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/>
    <xf numFmtId="49" fontId="0" fillId="0" borderId="0" xfId="0" applyNumberFormat="1" applyFont="1" applyFill="1" applyBorder="1" applyAlignment="1"/>
    <xf numFmtId="0" fontId="0" fillId="0" borderId="0" xfId="0" applyFont="1" applyAlignment="1"/>
    <xf numFmtId="166" fontId="0" fillId="0" borderId="0" xfId="1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49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49" fontId="14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9" fillId="0" borderId="0" xfId="0" applyFont="1" applyAlignment="1"/>
    <xf numFmtId="0" fontId="9" fillId="0" borderId="0" xfId="0" applyFont="1" applyFill="1" applyAlignment="1"/>
    <xf numFmtId="0" fontId="0" fillId="0" borderId="0" xfId="0" applyFont="1" applyFill="1"/>
    <xf numFmtId="167" fontId="0" fillId="0" borderId="0" xfId="0" applyNumberFormat="1" applyFont="1" applyFill="1" applyAlignment="1"/>
    <xf numFmtId="167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Alignment="1">
      <alignment horizontal="right"/>
    </xf>
    <xf numFmtId="167" fontId="0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/>
    <xf numFmtId="167" fontId="7" fillId="0" borderId="0" xfId="0" applyNumberFormat="1" applyFont="1" applyFill="1" applyBorder="1" applyAlignment="1">
      <alignment horizontal="left"/>
    </xf>
    <xf numFmtId="167" fontId="7" fillId="0" borderId="0" xfId="0" applyNumberFormat="1" applyFont="1" applyFill="1" applyAlignment="1">
      <alignment horizontal="right"/>
    </xf>
    <xf numFmtId="167" fontId="7" fillId="0" borderId="2" xfId="0" applyNumberFormat="1" applyFont="1" applyFill="1" applyBorder="1" applyAlignment="1">
      <alignment horizontal="right"/>
    </xf>
    <xf numFmtId="168" fontId="0" fillId="0" borderId="0" xfId="0" applyNumberFormat="1" applyFont="1" applyFill="1" applyAlignment="1"/>
    <xf numFmtId="168" fontId="7" fillId="0" borderId="0" xfId="0" applyNumberFormat="1" applyFont="1" applyFill="1" applyBorder="1" applyAlignment="1"/>
    <xf numFmtId="168" fontId="6" fillId="0" borderId="0" xfId="1" applyNumberFormat="1" applyFont="1" applyFill="1" applyAlignment="1"/>
    <xf numFmtId="168" fontId="6" fillId="0" borderId="0" xfId="0" applyNumberFormat="1" applyFont="1" applyAlignment="1"/>
    <xf numFmtId="168" fontId="6" fillId="0" borderId="0" xfId="0" applyNumberFormat="1" applyFont="1" applyFill="1" applyAlignment="1"/>
    <xf numFmtId="43" fontId="6" fillId="0" borderId="0" xfId="1" applyFont="1" applyFill="1" applyAlignment="1"/>
    <xf numFmtId="43" fontId="0" fillId="0" borderId="0" xfId="1" applyFont="1" applyFill="1" applyBorder="1" applyAlignment="1"/>
    <xf numFmtId="167" fontId="7" fillId="0" borderId="0" xfId="0" applyNumberFormat="1" applyFont="1" applyFill="1" applyBorder="1" applyAlignment="1"/>
    <xf numFmtId="167" fontId="7" fillId="0" borderId="4" xfId="0" applyNumberFormat="1" applyFont="1" applyFill="1" applyBorder="1" applyAlignment="1"/>
    <xf numFmtId="49" fontId="16" fillId="0" borderId="0" xfId="0" applyNumberFormat="1" applyFont="1" applyFill="1" applyAlignment="1"/>
    <xf numFmtId="0" fontId="17" fillId="0" borderId="0" xfId="0" applyFont="1" applyFill="1" applyAlignment="1"/>
    <xf numFmtId="0" fontId="13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/>
    </xf>
    <xf numFmtId="43" fontId="6" fillId="0" borderId="0" xfId="1" applyFont="1" applyFill="1" applyBorder="1" applyAlignment="1"/>
    <xf numFmtId="43" fontId="7" fillId="0" borderId="1" xfId="1" applyFont="1" applyFill="1" applyBorder="1" applyAlignment="1"/>
    <xf numFmtId="43" fontId="7" fillId="0" borderId="0" xfId="1" applyFont="1" applyFill="1" applyAlignment="1"/>
    <xf numFmtId="43" fontId="7" fillId="0" borderId="0" xfId="1" applyFont="1" applyFill="1" applyBorder="1" applyAlignment="1"/>
    <xf numFmtId="166" fontId="0" fillId="0" borderId="0" xfId="1" applyNumberFormat="1" applyFont="1" applyFill="1" applyBorder="1" applyAlignment="1"/>
    <xf numFmtId="49" fontId="7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center"/>
    </xf>
    <xf numFmtId="37" fontId="7" fillId="0" borderId="0" xfId="0" applyNumberFormat="1" applyFont="1" applyFill="1" applyBorder="1" applyAlignment="1"/>
    <xf numFmtId="0" fontId="10" fillId="0" borderId="0" xfId="0" applyNumberFormat="1" applyFont="1" applyFill="1" applyAlignment="1">
      <alignment horizontal="center"/>
    </xf>
    <xf numFmtId="0" fontId="10" fillId="0" borderId="0" xfId="0" applyNumberFormat="1" applyFont="1" applyFill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 applyFont="1" applyFill="1" applyBorder="1" applyAlignment="1"/>
    <xf numFmtId="41" fontId="7" fillId="0" borderId="1" xfId="0" applyNumberFormat="1" applyFont="1" applyFill="1" applyBorder="1" applyAlignment="1"/>
    <xf numFmtId="41" fontId="0" fillId="0" borderId="0" xfId="0" applyNumberFormat="1" applyFont="1" applyFill="1" applyAlignment="1"/>
    <xf numFmtId="41" fontId="0" fillId="0" borderId="2" xfId="0" applyNumberFormat="1" applyFont="1" applyFill="1" applyBorder="1" applyAlignment="1"/>
    <xf numFmtId="41" fontId="0" fillId="0" borderId="4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indent="1"/>
    </xf>
    <xf numFmtId="41" fontId="7" fillId="0" borderId="0" xfId="0" applyNumberFormat="1" applyFont="1" applyFill="1" applyBorder="1" applyAlignment="1"/>
    <xf numFmtId="41" fontId="6" fillId="0" borderId="0" xfId="1" applyNumberFormat="1" applyFont="1" applyFill="1" applyBorder="1" applyAlignment="1">
      <alignment horizontal="right"/>
    </xf>
    <xf numFmtId="41" fontId="7" fillId="0" borderId="0" xfId="1" applyNumberFormat="1" applyFont="1" applyFill="1" applyBorder="1" applyAlignment="1"/>
    <xf numFmtId="166" fontId="0" fillId="0" borderId="4" xfId="1" applyNumberFormat="1" applyFont="1" applyFill="1" applyBorder="1" applyAlignment="1"/>
    <xf numFmtId="41" fontId="7" fillId="0" borderId="4" xfId="1" applyNumberFormat="1" applyFont="1" applyFill="1" applyBorder="1" applyAlignment="1"/>
    <xf numFmtId="41" fontId="7" fillId="0" borderId="4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center"/>
    </xf>
    <xf numFmtId="166" fontId="7" fillId="0" borderId="1" xfId="1" applyNumberFormat="1" applyFont="1" applyFill="1" applyBorder="1" applyAlignment="1"/>
    <xf numFmtId="166" fontId="7" fillId="0" borderId="0" xfId="1" applyNumberFormat="1" applyFont="1" applyFill="1" applyBorder="1" applyAlignment="1"/>
    <xf numFmtId="166" fontId="6" fillId="0" borderId="0" xfId="1" applyNumberFormat="1" applyFont="1" applyFill="1" applyAlignment="1"/>
    <xf numFmtId="166" fontId="7" fillId="0" borderId="3" xfId="1" applyNumberFormat="1" applyFont="1" applyFill="1" applyBorder="1" applyAlignment="1"/>
    <xf numFmtId="166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13" fillId="0" borderId="0" xfId="1" applyNumberFormat="1" applyFont="1" applyFill="1" applyAlignment="1"/>
    <xf numFmtId="166" fontId="13" fillId="0" borderId="0" xfId="1" applyNumberFormat="1" applyFont="1" applyFill="1" applyBorder="1" applyAlignment="1"/>
    <xf numFmtId="166" fontId="13" fillId="0" borderId="0" xfId="1" applyNumberFormat="1" applyFont="1" applyFill="1" applyBorder="1" applyAlignment="1">
      <alignment horizontal="left"/>
    </xf>
    <xf numFmtId="166" fontId="6" fillId="0" borderId="0" xfId="1" applyNumberFormat="1" applyFont="1" applyFill="1" applyBorder="1" applyAlignment="1"/>
    <xf numFmtId="166" fontId="6" fillId="0" borderId="0" xfId="1" applyNumberFormat="1" applyFont="1" applyFill="1" applyBorder="1" applyAlignment="1">
      <alignment horizontal="left"/>
    </xf>
    <xf numFmtId="166" fontId="7" fillId="0" borderId="0" xfId="1" applyNumberFormat="1" applyFont="1" applyFill="1" applyBorder="1" applyAlignment="1">
      <alignment horizontal="left"/>
    </xf>
    <xf numFmtId="49" fontId="0" fillId="0" borderId="0" xfId="0" applyNumberFormat="1" applyFont="1" applyFill="1" applyAlignment="1">
      <alignment horizontal="left"/>
    </xf>
    <xf numFmtId="166" fontId="7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9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43" fontId="6" fillId="0" borderId="4" xfId="1" applyFont="1" applyFill="1" applyBorder="1" applyAlignment="1"/>
    <xf numFmtId="43" fontId="6" fillId="0" borderId="0" xfId="1" applyFont="1" applyAlignment="1"/>
    <xf numFmtId="167" fontId="0" fillId="0" borderId="4" xfId="0" applyNumberFormat="1" applyFont="1" applyFill="1" applyBorder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2" borderId="0" xfId="0" applyFont="1" applyFill="1" applyAlignment="1"/>
    <xf numFmtId="167" fontId="0" fillId="2" borderId="0" xfId="0" applyNumberFormat="1" applyFont="1" applyFill="1" applyAlignment="1"/>
    <xf numFmtId="16" fontId="7" fillId="0" borderId="0" xfId="0" quotePrefix="1" applyNumberFormat="1" applyFont="1" applyFill="1" applyAlignment="1">
      <alignment horizontal="left"/>
    </xf>
    <xf numFmtId="0" fontId="18" fillId="0" borderId="0" xfId="0" applyFont="1" applyFill="1"/>
    <xf numFmtId="166" fontId="7" fillId="0" borderId="1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justify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6" fontId="7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9" fontId="14" fillId="0" borderId="0" xfId="0" applyNumberFormat="1" applyFont="1" applyFill="1" applyAlignment="1">
      <alignment horizontal="center"/>
    </xf>
    <xf numFmtId="49" fontId="15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center"/>
    </xf>
    <xf numFmtId="166" fontId="7" fillId="0" borderId="4" xfId="1" applyNumberFormat="1" applyFont="1" applyFill="1" applyBorder="1" applyAlignment="1"/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65" fontId="10" fillId="0" borderId="0" xfId="0" applyNumberFormat="1" applyFont="1" applyFill="1" applyAlignment="1">
      <alignment horizontal="center"/>
    </xf>
    <xf numFmtId="166" fontId="7" fillId="0" borderId="4" xfId="1" applyNumberFormat="1" applyFont="1" applyFill="1" applyBorder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166" fontId="10" fillId="0" borderId="0" xfId="1" applyNumberFormat="1" applyFont="1" applyFill="1" applyAlignment="1"/>
    <xf numFmtId="166" fontId="0" fillId="0" borderId="5" xfId="1" applyNumberFormat="1" applyFont="1" applyFill="1" applyBorder="1" applyAlignment="1"/>
    <xf numFmtId="166" fontId="6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169" fontId="0" fillId="0" borderId="0" xfId="0" quotePrefix="1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4" fontId="6" fillId="0" borderId="0" xfId="0" applyNumberFormat="1" applyFont="1" applyFill="1" applyAlignment="1"/>
    <xf numFmtId="166" fontId="0" fillId="0" borderId="4" xfId="1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7" fillId="0" borderId="0" xfId="1" applyNumberFormat="1" applyFont="1" applyFill="1" applyAlignment="1"/>
    <xf numFmtId="0" fontId="10" fillId="0" borderId="0" xfId="0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6" fontId="7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center"/>
    </xf>
    <xf numFmtId="170" fontId="0" fillId="0" borderId="2" xfId="0" applyNumberFormat="1" applyFont="1" applyFill="1" applyBorder="1" applyAlignment="1"/>
    <xf numFmtId="0" fontId="0" fillId="0" borderId="0" xfId="0" applyFont="1" applyFill="1" applyAlignment="1">
      <alignment horizontal="left"/>
    </xf>
    <xf numFmtId="166" fontId="6" fillId="0" borderId="0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41" fontId="7" fillId="0" borderId="0" xfId="1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>
      <alignment horizontal="center"/>
    </xf>
    <xf numFmtId="166" fontId="7" fillId="0" borderId="0" xfId="1" applyNumberFormat="1" applyFont="1" applyAlignment="1"/>
    <xf numFmtId="166" fontId="0" fillId="2" borderId="0" xfId="1" applyNumberFormat="1" applyFont="1" applyFill="1" applyBorder="1" applyAlignment="1"/>
    <xf numFmtId="0" fontId="10" fillId="0" borderId="0" xfId="0" applyFont="1" applyFill="1" applyAlignment="1">
      <alignment horizontal="center"/>
    </xf>
    <xf numFmtId="49" fontId="0" fillId="0" borderId="0" xfId="0" applyNumberFormat="1"/>
    <xf numFmtId="0" fontId="6" fillId="0" borderId="0" xfId="0" applyFont="1"/>
    <xf numFmtId="49" fontId="0" fillId="0" borderId="0" xfId="0" applyNumberForma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7" fillId="0" borderId="2" xfId="0" applyNumberFormat="1" applyFont="1" applyFill="1" applyBorder="1" applyAlignment="1"/>
    <xf numFmtId="166" fontId="7" fillId="0" borderId="1" xfId="0" applyNumberFormat="1" applyFont="1" applyFill="1" applyBorder="1" applyAlignment="1"/>
    <xf numFmtId="166" fontId="7" fillId="0" borderId="0" xfId="0" applyNumberFormat="1" applyFont="1" applyFill="1" applyBorder="1" applyAlignment="1"/>
    <xf numFmtId="166" fontId="7" fillId="0" borderId="4" xfId="0" applyNumberFormat="1" applyFont="1" applyFill="1" applyBorder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1" fontId="0" fillId="0" borderId="0" xfId="1" applyNumberFormat="1" applyFont="1" applyFill="1" applyBorder="1" applyAlignment="1"/>
    <xf numFmtId="171" fontId="7" fillId="0" borderId="0" xfId="6" applyNumberFormat="1" applyFont="1" applyFill="1" applyAlignment="1">
      <alignment horizontal="right"/>
    </xf>
    <xf numFmtId="171" fontId="7" fillId="0" borderId="4" xfId="1" applyNumberFormat="1" applyFont="1" applyFill="1" applyBorder="1" applyAlignment="1">
      <alignment horizontal="right"/>
    </xf>
    <xf numFmtId="171" fontId="7" fillId="0" borderId="0" xfId="1" applyNumberFormat="1" applyFont="1" applyFill="1" applyBorder="1" applyAlignment="1">
      <alignment horizontal="right"/>
    </xf>
    <xf numFmtId="171" fontId="7" fillId="0" borderId="4" xfId="4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/>
    <xf numFmtId="164" fontId="0" fillId="0" borderId="4" xfId="0" applyNumberFormat="1" applyFont="1" applyFill="1" applyBorder="1" applyAlignment="1"/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3" fontId="10" fillId="0" borderId="0" xfId="1" applyFont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8" fontId="0" fillId="0" borderId="0" xfId="0" applyNumberFormat="1" applyFont="1" applyFill="1" applyBorder="1" applyAlignment="1"/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6" fontId="0" fillId="0" borderId="0" xfId="0" applyNumberFormat="1" applyFont="1" applyFill="1" applyBorder="1" applyAlignment="1"/>
    <xf numFmtId="166" fontId="7" fillId="0" borderId="4" xfId="1" applyNumberFormat="1" applyFont="1" applyFill="1" applyBorder="1" applyAlignment="1">
      <alignment horizontal="right"/>
    </xf>
    <xf numFmtId="0" fontId="6" fillId="2" borderId="0" xfId="0" applyFont="1" applyFill="1" applyAlignment="1"/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6" fontId="7" fillId="0" borderId="0" xfId="1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</cellXfs>
  <cellStyles count="8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Normal 2 4" xfId="6" xr:uid="{B5BD896E-F381-4B29-B4A2-679673502F3E}"/>
    <cellStyle name="Normal 2 5" xfId="7" xr:uid="{520009F8-075B-4D06-985E-58BBA9FD6738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5"/>
  <sheetViews>
    <sheetView view="pageBreakPreview" topLeftCell="A88" zoomScale="95" zoomScaleNormal="100" zoomScaleSheetLayoutView="95" workbookViewId="0">
      <selection activeCell="A49" sqref="A49"/>
    </sheetView>
  </sheetViews>
  <sheetFormatPr defaultColWidth="9.1796875" defaultRowHeight="18.75" customHeight="1" x14ac:dyDescent="0.3"/>
  <cols>
    <col min="1" max="1" width="44.54296875" style="43" customWidth="1"/>
    <col min="2" max="2" width="5.81640625" style="152" customWidth="1"/>
    <col min="3" max="3" width="2.08984375" style="48" customWidth="1"/>
    <col min="4" max="4" width="14.54296875" style="46" customWidth="1"/>
    <col min="5" max="5" width="2.08984375" style="48" customWidth="1"/>
    <col min="6" max="6" width="14.54296875" style="152" customWidth="1"/>
    <col min="7" max="7" width="2.08984375" style="39" customWidth="1"/>
    <col min="8" max="8" width="14.54296875" style="46" customWidth="1"/>
    <col min="9" max="9" width="2.08984375" style="48" customWidth="1"/>
    <col min="10" max="10" width="14.54296875" style="152" customWidth="1"/>
    <col min="11" max="13" width="9.1796875" style="37"/>
    <col min="14" max="14" width="9.54296875" style="37" bestFit="1" customWidth="1"/>
    <col min="15" max="16384" width="9.1796875" style="46"/>
  </cols>
  <sheetData>
    <row r="1" spans="1:19" ht="21" customHeight="1" x14ac:dyDescent="0.35">
      <c r="A1" s="32" t="s">
        <v>274</v>
      </c>
      <c r="B1" s="46"/>
      <c r="F1" s="46"/>
      <c r="J1" s="46"/>
    </row>
    <row r="2" spans="1:19" ht="21" customHeight="1" x14ac:dyDescent="0.3">
      <c r="A2" s="33" t="s">
        <v>45</v>
      </c>
      <c r="B2" s="46"/>
      <c r="F2" s="46"/>
      <c r="J2" s="46"/>
      <c r="S2" s="154"/>
    </row>
    <row r="3" spans="1:19" ht="18.75" customHeight="1" x14ac:dyDescent="0.3">
      <c r="B3" s="46"/>
      <c r="F3" s="46"/>
      <c r="J3" s="46"/>
    </row>
    <row r="4" spans="1:19" ht="18.75" customHeight="1" x14ac:dyDescent="0.3">
      <c r="B4" s="46"/>
      <c r="C4" s="46"/>
      <c r="D4" s="252" t="s">
        <v>0</v>
      </c>
      <c r="E4" s="252"/>
      <c r="F4" s="252"/>
      <c r="H4" s="252" t="s">
        <v>35</v>
      </c>
      <c r="I4" s="252"/>
      <c r="J4" s="252"/>
    </row>
    <row r="5" spans="1:19" ht="18.75" customHeight="1" x14ac:dyDescent="0.3">
      <c r="A5" s="147"/>
      <c r="B5" s="148"/>
      <c r="C5" s="148"/>
      <c r="D5" s="252" t="s">
        <v>34</v>
      </c>
      <c r="E5" s="252"/>
      <c r="F5" s="252"/>
      <c r="G5" s="25"/>
      <c r="H5" s="252" t="s">
        <v>34</v>
      </c>
      <c r="I5" s="252"/>
      <c r="J5" s="252"/>
    </row>
    <row r="6" spans="1:19" ht="18.75" customHeight="1" x14ac:dyDescent="0.3">
      <c r="B6" s="46"/>
      <c r="C6" s="46"/>
      <c r="D6" s="178" t="s">
        <v>236</v>
      </c>
      <c r="E6" s="178"/>
      <c r="F6" s="178" t="s">
        <v>120</v>
      </c>
      <c r="G6" s="180"/>
      <c r="H6" s="178" t="str">
        <f>D6</f>
        <v>31 March</v>
      </c>
      <c r="I6" s="178"/>
      <c r="J6" s="178" t="s">
        <v>120</v>
      </c>
    </row>
    <row r="7" spans="1:19" ht="18.75" customHeight="1" x14ac:dyDescent="0.3">
      <c r="A7" s="31" t="s">
        <v>1</v>
      </c>
      <c r="B7" s="146" t="s">
        <v>2</v>
      </c>
      <c r="C7" s="47"/>
      <c r="D7" s="148">
        <v>2023</v>
      </c>
      <c r="E7" s="47"/>
      <c r="F7" s="148">
        <v>2022</v>
      </c>
      <c r="G7" s="47"/>
      <c r="H7" s="214">
        <f>D7</f>
        <v>2023</v>
      </c>
      <c r="I7" s="215"/>
      <c r="J7" s="214">
        <f>F7</f>
        <v>2022</v>
      </c>
    </row>
    <row r="8" spans="1:19" ht="18.75" customHeight="1" x14ac:dyDescent="0.3">
      <c r="A8" s="31"/>
      <c r="B8" s="146"/>
      <c r="C8" s="47"/>
      <c r="D8" s="148" t="s">
        <v>121</v>
      </c>
      <c r="E8" s="47"/>
      <c r="F8" s="46"/>
      <c r="G8" s="47"/>
      <c r="H8" s="179" t="s">
        <v>121</v>
      </c>
      <c r="I8" s="47"/>
      <c r="J8" s="148"/>
    </row>
    <row r="9" spans="1:19" ht="18.75" customHeight="1" x14ac:dyDescent="0.3">
      <c r="A9" s="71"/>
      <c r="B9" s="148"/>
      <c r="C9" s="148"/>
      <c r="D9" s="251" t="s">
        <v>122</v>
      </c>
      <c r="E9" s="251"/>
      <c r="F9" s="251"/>
      <c r="G9" s="251"/>
      <c r="H9" s="251"/>
      <c r="I9" s="251"/>
      <c r="J9" s="251"/>
    </row>
    <row r="10" spans="1:19" ht="18.75" customHeight="1" x14ac:dyDescent="0.3">
      <c r="A10" s="35" t="s">
        <v>3</v>
      </c>
      <c r="B10" s="148"/>
      <c r="C10" s="73"/>
      <c r="D10" s="72"/>
      <c r="E10" s="73"/>
      <c r="F10" s="72"/>
      <c r="G10" s="74"/>
      <c r="H10" s="72"/>
      <c r="I10" s="73"/>
      <c r="J10" s="72"/>
    </row>
    <row r="11" spans="1:19" ht="18.75" customHeight="1" x14ac:dyDescent="0.3">
      <c r="A11" s="43" t="s">
        <v>4</v>
      </c>
      <c r="B11" s="106"/>
      <c r="C11" s="109"/>
      <c r="D11" s="102">
        <v>1053771</v>
      </c>
      <c r="E11" s="102"/>
      <c r="F11" s="102">
        <v>319334</v>
      </c>
      <c r="G11" s="102"/>
      <c r="H11" s="102">
        <v>426848</v>
      </c>
      <c r="I11" s="102"/>
      <c r="J11" s="102">
        <v>53756</v>
      </c>
      <c r="L11" s="75"/>
    </row>
    <row r="12" spans="1:19" ht="18.75" customHeight="1" x14ac:dyDescent="0.3">
      <c r="A12" s="43" t="s">
        <v>32</v>
      </c>
      <c r="B12" s="106">
        <v>3</v>
      </c>
      <c r="C12" s="109"/>
      <c r="D12" s="102">
        <v>1060292</v>
      </c>
      <c r="E12" s="102"/>
      <c r="F12" s="102">
        <v>1035296</v>
      </c>
      <c r="G12" s="102"/>
      <c r="H12" s="102">
        <v>13522</v>
      </c>
      <c r="I12" s="102"/>
      <c r="J12" s="102">
        <v>19675</v>
      </c>
      <c r="L12" s="75"/>
    </row>
    <row r="13" spans="1:19" ht="18.75" customHeight="1" x14ac:dyDescent="0.3">
      <c r="A13" s="43" t="s">
        <v>199</v>
      </c>
      <c r="B13" s="106"/>
      <c r="C13" s="109"/>
      <c r="D13" s="102">
        <v>207830</v>
      </c>
      <c r="E13" s="102"/>
      <c r="F13" s="102">
        <v>199470</v>
      </c>
      <c r="G13" s="102"/>
      <c r="H13" s="102">
        <v>46467</v>
      </c>
      <c r="I13" s="102"/>
      <c r="J13" s="102">
        <v>48866</v>
      </c>
      <c r="L13" s="75"/>
    </row>
    <row r="14" spans="1:19" ht="18.75" customHeight="1" x14ac:dyDescent="0.3">
      <c r="A14" s="43" t="s">
        <v>244</v>
      </c>
      <c r="B14" s="106"/>
      <c r="C14" s="109"/>
      <c r="D14" s="102">
        <v>310577</v>
      </c>
      <c r="E14" s="102"/>
      <c r="F14" s="102">
        <v>362708</v>
      </c>
      <c r="G14" s="102"/>
      <c r="H14" s="102">
        <v>0</v>
      </c>
      <c r="I14" s="102"/>
      <c r="J14" s="102">
        <v>0</v>
      </c>
      <c r="L14" s="75"/>
    </row>
    <row r="15" spans="1:19" ht="18.75" customHeight="1" x14ac:dyDescent="0.3">
      <c r="A15" s="43" t="s">
        <v>225</v>
      </c>
      <c r="B15" s="106"/>
      <c r="C15" s="109"/>
      <c r="D15" s="102">
        <v>356614</v>
      </c>
      <c r="E15" s="102"/>
      <c r="F15" s="102">
        <v>175861</v>
      </c>
      <c r="G15" s="102"/>
      <c r="H15" s="102">
        <v>0</v>
      </c>
      <c r="I15" s="102"/>
      <c r="J15" s="102">
        <v>0</v>
      </c>
      <c r="L15" s="75"/>
    </row>
    <row r="16" spans="1:19" ht="18.75" customHeight="1" x14ac:dyDescent="0.3">
      <c r="A16" s="43" t="s">
        <v>63</v>
      </c>
      <c r="B16" s="106"/>
      <c r="C16" s="109"/>
      <c r="D16" s="102">
        <v>528985</v>
      </c>
      <c r="E16" s="102"/>
      <c r="F16" s="102">
        <v>350604</v>
      </c>
      <c r="G16" s="102"/>
      <c r="H16" s="102">
        <v>91083</v>
      </c>
      <c r="I16" s="102"/>
      <c r="J16" s="102">
        <v>70077</v>
      </c>
      <c r="L16" s="75"/>
    </row>
    <row r="17" spans="1:14" ht="18.75" customHeight="1" x14ac:dyDescent="0.3">
      <c r="A17" s="43" t="s">
        <v>132</v>
      </c>
      <c r="B17" s="106"/>
      <c r="C17" s="109"/>
      <c r="D17" s="102">
        <v>116710</v>
      </c>
      <c r="E17" s="102"/>
      <c r="F17" s="102">
        <v>59750</v>
      </c>
      <c r="G17" s="102"/>
      <c r="H17" s="102">
        <v>908943</v>
      </c>
      <c r="I17" s="102"/>
      <c r="J17" s="102">
        <v>450036</v>
      </c>
      <c r="L17" s="75"/>
    </row>
    <row r="18" spans="1:14" ht="18.75" customHeight="1" x14ac:dyDescent="0.3">
      <c r="A18" s="43" t="s">
        <v>131</v>
      </c>
      <c r="B18" s="106"/>
      <c r="C18" s="109"/>
      <c r="D18" s="102">
        <v>0</v>
      </c>
      <c r="E18" s="102"/>
      <c r="F18" s="102">
        <v>0</v>
      </c>
      <c r="G18" s="102"/>
      <c r="H18" s="102">
        <v>54706</v>
      </c>
      <c r="I18" s="102"/>
      <c r="J18" s="102">
        <v>56640</v>
      </c>
      <c r="L18" s="75"/>
    </row>
    <row r="19" spans="1:14" ht="18.75" customHeight="1" x14ac:dyDescent="0.3">
      <c r="A19" s="43" t="s">
        <v>5</v>
      </c>
      <c r="B19" s="106"/>
      <c r="C19" s="109"/>
      <c r="D19" s="102">
        <v>631206</v>
      </c>
      <c r="E19" s="102"/>
      <c r="F19" s="102">
        <v>640808</v>
      </c>
      <c r="G19" s="102"/>
      <c r="H19" s="102">
        <v>1270</v>
      </c>
      <c r="I19" s="102"/>
      <c r="J19" s="102">
        <v>1900</v>
      </c>
      <c r="L19" s="75"/>
    </row>
    <row r="20" spans="1:14" ht="18.75" customHeight="1" x14ac:dyDescent="0.3">
      <c r="A20" s="43" t="s">
        <v>137</v>
      </c>
      <c r="B20" s="106">
        <v>7</v>
      </c>
      <c r="C20" s="109"/>
      <c r="D20" s="102">
        <v>18060</v>
      </c>
      <c r="E20" s="102"/>
      <c r="F20" s="102">
        <v>18052</v>
      </c>
      <c r="G20" s="102"/>
      <c r="H20" s="102">
        <v>4000</v>
      </c>
      <c r="I20" s="102"/>
      <c r="J20" s="102">
        <v>4000</v>
      </c>
      <c r="L20" s="75"/>
    </row>
    <row r="21" spans="1:14" ht="18.75" customHeight="1" x14ac:dyDescent="0.3">
      <c r="A21" s="43" t="s">
        <v>6</v>
      </c>
      <c r="B21" s="106"/>
      <c r="C21" s="109"/>
      <c r="D21" s="102">
        <v>197722</v>
      </c>
      <c r="E21" s="102"/>
      <c r="F21" s="102">
        <v>151335</v>
      </c>
      <c r="G21" s="102"/>
      <c r="H21" s="102">
        <v>24880</v>
      </c>
      <c r="I21" s="102"/>
      <c r="J21" s="102">
        <v>22275</v>
      </c>
      <c r="L21" s="75"/>
      <c r="M21" s="46"/>
      <c r="N21" s="46"/>
    </row>
    <row r="22" spans="1:14" ht="18.75" customHeight="1" x14ac:dyDescent="0.3">
      <c r="A22" s="30" t="s">
        <v>7</v>
      </c>
      <c r="B22" s="68"/>
      <c r="C22" s="14"/>
      <c r="D22" s="122">
        <f>SUM(D11:D21)</f>
        <v>4481767</v>
      </c>
      <c r="E22" s="14"/>
      <c r="F22" s="28">
        <f>SUM(F11:F21)</f>
        <v>3313218</v>
      </c>
      <c r="G22" s="14"/>
      <c r="H22" s="122">
        <f>SUM(H11:H21)</f>
        <v>1571719</v>
      </c>
      <c r="I22" s="14"/>
      <c r="J22" s="28">
        <f>SUM(J11:J21)</f>
        <v>727225</v>
      </c>
      <c r="L22" s="44"/>
      <c r="M22" s="46"/>
      <c r="N22" s="46"/>
    </row>
    <row r="23" spans="1:14" ht="18.75" customHeight="1" x14ac:dyDescent="0.3">
      <c r="B23" s="146"/>
      <c r="C23" s="76"/>
      <c r="D23" s="76"/>
      <c r="E23" s="76"/>
      <c r="F23" s="76"/>
      <c r="G23" s="76"/>
      <c r="H23" s="76"/>
      <c r="I23" s="76"/>
      <c r="J23" s="76"/>
      <c r="M23" s="46"/>
      <c r="N23" s="46"/>
    </row>
    <row r="24" spans="1:14" ht="18.75" customHeight="1" x14ac:dyDescent="0.3">
      <c r="A24" s="35" t="s">
        <v>8</v>
      </c>
      <c r="B24" s="146"/>
      <c r="C24" s="76"/>
      <c r="D24" s="76"/>
      <c r="E24" s="76"/>
      <c r="F24" s="76"/>
      <c r="G24" s="76"/>
      <c r="H24" s="76"/>
      <c r="I24" s="76"/>
      <c r="J24" s="76"/>
      <c r="M24" s="46"/>
      <c r="N24" s="46"/>
    </row>
    <row r="25" spans="1:14" ht="18.75" customHeight="1" x14ac:dyDescent="0.3">
      <c r="A25" s="43" t="s">
        <v>242</v>
      </c>
      <c r="B25" s="243"/>
      <c r="C25" s="76"/>
      <c r="D25" s="76">
        <v>3032</v>
      </c>
      <c r="E25" s="76"/>
      <c r="F25" s="76">
        <v>5595</v>
      </c>
      <c r="G25" s="76"/>
      <c r="H25" s="76">
        <v>2738</v>
      </c>
      <c r="I25" s="76"/>
      <c r="J25" s="76">
        <v>5049</v>
      </c>
      <c r="M25" s="46"/>
      <c r="N25" s="46"/>
    </row>
    <row r="26" spans="1:14" ht="18.75" customHeight="1" x14ac:dyDescent="0.3">
      <c r="A26" s="43" t="s">
        <v>243</v>
      </c>
      <c r="B26" s="106"/>
      <c r="C26" s="109"/>
      <c r="D26" s="102">
        <v>272797</v>
      </c>
      <c r="E26" s="102"/>
      <c r="F26" s="102">
        <v>182015</v>
      </c>
      <c r="G26" s="102"/>
      <c r="H26" s="102">
        <v>0</v>
      </c>
      <c r="I26" s="102"/>
      <c r="J26" s="102">
        <v>0</v>
      </c>
      <c r="M26" s="46"/>
      <c r="N26" s="46"/>
    </row>
    <row r="27" spans="1:14" ht="18.75" customHeight="1" x14ac:dyDescent="0.3">
      <c r="A27" s="43" t="s">
        <v>223</v>
      </c>
      <c r="B27" s="106"/>
      <c r="C27" s="109"/>
      <c r="D27" s="102">
        <v>28219</v>
      </c>
      <c r="E27" s="102"/>
      <c r="F27" s="102">
        <v>2780</v>
      </c>
      <c r="G27" s="102"/>
      <c r="H27" s="102">
        <v>0</v>
      </c>
      <c r="I27" s="102"/>
      <c r="J27" s="102">
        <v>0</v>
      </c>
      <c r="M27" s="46"/>
      <c r="N27" s="46"/>
    </row>
    <row r="28" spans="1:14" ht="18.75" customHeight="1" x14ac:dyDescent="0.3">
      <c r="A28" s="43" t="s">
        <v>174</v>
      </c>
      <c r="B28" s="106">
        <v>4</v>
      </c>
      <c r="C28" s="109"/>
      <c r="D28" s="102">
        <v>1489277</v>
      </c>
      <c r="E28" s="102"/>
      <c r="F28" s="102">
        <v>4695555</v>
      </c>
      <c r="G28" s="102"/>
      <c r="H28" s="102">
        <v>1385641</v>
      </c>
      <c r="I28" s="102"/>
      <c r="J28" s="102">
        <v>4598209</v>
      </c>
      <c r="M28" s="46"/>
      <c r="N28" s="46"/>
    </row>
    <row r="29" spans="1:14" ht="18.75" customHeight="1" x14ac:dyDescent="0.3">
      <c r="A29" s="43" t="s">
        <v>69</v>
      </c>
      <c r="B29" s="106">
        <v>5</v>
      </c>
      <c r="C29" s="109"/>
      <c r="D29" s="102">
        <v>0</v>
      </c>
      <c r="E29" s="102"/>
      <c r="F29" s="102">
        <v>0</v>
      </c>
      <c r="G29" s="102"/>
      <c r="H29" s="102">
        <v>6420299</v>
      </c>
      <c r="I29" s="102"/>
      <c r="J29" s="102">
        <v>6353249</v>
      </c>
      <c r="M29" s="46"/>
      <c r="N29" s="46"/>
    </row>
    <row r="30" spans="1:14" ht="18.75" customHeight="1" x14ac:dyDescent="0.3">
      <c r="A30" s="43" t="s">
        <v>226</v>
      </c>
      <c r="B30" s="106">
        <v>5</v>
      </c>
      <c r="C30" s="109"/>
      <c r="D30" s="102">
        <v>5340360</v>
      </c>
      <c r="E30" s="102"/>
      <c r="F30" s="102">
        <v>1495270</v>
      </c>
      <c r="G30" s="102"/>
      <c r="H30" s="102">
        <v>5220993</v>
      </c>
      <c r="I30" s="102"/>
      <c r="J30" s="102">
        <v>1417186</v>
      </c>
      <c r="M30" s="46"/>
      <c r="N30" s="46"/>
    </row>
    <row r="31" spans="1:14" ht="18.75" customHeight="1" x14ac:dyDescent="0.3">
      <c r="A31" s="43" t="s">
        <v>162</v>
      </c>
      <c r="B31" s="106"/>
      <c r="C31" s="109"/>
      <c r="D31" s="102">
        <v>1170083</v>
      </c>
      <c r="E31" s="102"/>
      <c r="F31" s="102">
        <v>1172353</v>
      </c>
      <c r="G31" s="102"/>
      <c r="H31" s="102">
        <v>1180597</v>
      </c>
      <c r="I31" s="102"/>
      <c r="J31" s="102">
        <v>1180597</v>
      </c>
      <c r="M31" s="46"/>
      <c r="N31" s="46"/>
    </row>
    <row r="32" spans="1:14" ht="18.75" customHeight="1" x14ac:dyDescent="0.3">
      <c r="A32" s="43" t="s">
        <v>79</v>
      </c>
      <c r="B32" s="106"/>
      <c r="C32" s="109"/>
      <c r="D32" s="102">
        <v>0</v>
      </c>
      <c r="E32" s="102"/>
      <c r="F32" s="102">
        <v>0</v>
      </c>
      <c r="G32" s="102"/>
      <c r="H32" s="102">
        <v>0</v>
      </c>
      <c r="I32" s="102"/>
      <c r="J32" s="102">
        <v>12226</v>
      </c>
      <c r="M32" s="46"/>
      <c r="N32" s="46"/>
    </row>
    <row r="33" spans="1:14" ht="18.75" customHeight="1" x14ac:dyDescent="0.3">
      <c r="A33" s="43" t="s">
        <v>224</v>
      </c>
      <c r="B33" s="106"/>
      <c r="C33" s="109"/>
      <c r="D33" s="102">
        <v>57882</v>
      </c>
      <c r="E33" s="102"/>
      <c r="F33" s="102">
        <v>58336</v>
      </c>
      <c r="G33" s="102"/>
      <c r="H33" s="102">
        <v>0</v>
      </c>
      <c r="I33" s="102"/>
      <c r="J33" s="102">
        <v>0</v>
      </c>
      <c r="M33" s="46"/>
      <c r="N33" s="46"/>
    </row>
    <row r="34" spans="1:14" ht="18.75" customHeight="1" x14ac:dyDescent="0.3">
      <c r="A34" s="36" t="s">
        <v>175</v>
      </c>
      <c r="B34" s="106">
        <v>6</v>
      </c>
      <c r="C34" s="109"/>
      <c r="D34" s="102">
        <v>2556719</v>
      </c>
      <c r="E34" s="102"/>
      <c r="F34" s="102">
        <v>2507068</v>
      </c>
      <c r="G34" s="102"/>
      <c r="H34" s="102">
        <v>505711</v>
      </c>
      <c r="I34" s="102"/>
      <c r="J34" s="102">
        <v>503509</v>
      </c>
      <c r="M34" s="46"/>
      <c r="N34" s="46"/>
    </row>
    <row r="35" spans="1:14" ht="18.75" customHeight="1" x14ac:dyDescent="0.3">
      <c r="A35" s="36" t="s">
        <v>77</v>
      </c>
      <c r="B35" s="106"/>
      <c r="C35" s="109"/>
      <c r="D35" s="102">
        <v>119749</v>
      </c>
      <c r="E35" s="102"/>
      <c r="F35" s="102">
        <v>133211</v>
      </c>
      <c r="G35" s="102"/>
      <c r="H35" s="102">
        <v>119749</v>
      </c>
      <c r="I35" s="102"/>
      <c r="J35" s="102">
        <v>133211</v>
      </c>
      <c r="M35" s="46"/>
      <c r="N35" s="46"/>
    </row>
    <row r="36" spans="1:14" ht="18.75" customHeight="1" x14ac:dyDescent="0.3">
      <c r="A36" s="43" t="s">
        <v>109</v>
      </c>
      <c r="B36" s="106"/>
      <c r="C36" s="109"/>
      <c r="D36" s="102">
        <v>87360</v>
      </c>
      <c r="E36" s="102"/>
      <c r="F36" s="102">
        <v>81983</v>
      </c>
      <c r="G36" s="102"/>
      <c r="H36" s="102">
        <v>73514</v>
      </c>
      <c r="I36" s="102"/>
      <c r="J36" s="102">
        <v>76557</v>
      </c>
      <c r="M36" s="46"/>
      <c r="N36" s="46"/>
    </row>
    <row r="37" spans="1:14" ht="18.75" customHeight="1" x14ac:dyDescent="0.3">
      <c r="A37" s="36" t="s">
        <v>123</v>
      </c>
      <c r="B37" s="106"/>
      <c r="C37" s="109"/>
      <c r="D37" s="102">
        <v>381456</v>
      </c>
      <c r="E37" s="102"/>
      <c r="F37" s="102">
        <v>383641</v>
      </c>
      <c r="G37" s="102"/>
      <c r="H37" s="102">
        <v>15514</v>
      </c>
      <c r="I37" s="102"/>
      <c r="J37" s="102">
        <v>14605</v>
      </c>
      <c r="M37" s="46"/>
      <c r="N37" s="46"/>
    </row>
    <row r="38" spans="1:14" ht="18.75" customHeight="1" x14ac:dyDescent="0.3">
      <c r="A38" s="36" t="s">
        <v>154</v>
      </c>
      <c r="B38" s="106"/>
      <c r="C38" s="109"/>
      <c r="D38" s="102">
        <v>4027599</v>
      </c>
      <c r="E38" s="102"/>
      <c r="F38" s="102">
        <v>4027599</v>
      </c>
      <c r="G38" s="102"/>
      <c r="H38" s="102">
        <v>0</v>
      </c>
      <c r="I38" s="102"/>
      <c r="J38" s="102">
        <v>0</v>
      </c>
      <c r="M38" s="46"/>
      <c r="N38" s="46"/>
    </row>
    <row r="39" spans="1:14" ht="18.75" customHeight="1" x14ac:dyDescent="0.3">
      <c r="A39" s="43" t="s">
        <v>157</v>
      </c>
      <c r="B39" s="106"/>
      <c r="C39" s="109"/>
      <c r="D39" s="102">
        <v>935083</v>
      </c>
      <c r="E39" s="102"/>
      <c r="F39" s="102">
        <v>829630</v>
      </c>
      <c r="G39" s="102"/>
      <c r="H39" s="102">
        <v>339271</v>
      </c>
      <c r="I39" s="102"/>
      <c r="J39" s="102">
        <v>293950</v>
      </c>
      <c r="M39" s="46"/>
      <c r="N39" s="46"/>
    </row>
    <row r="40" spans="1:14" ht="18.75" customHeight="1" x14ac:dyDescent="0.3">
      <c r="A40" s="43" t="s">
        <v>40</v>
      </c>
      <c r="B40" s="56"/>
      <c r="C40" s="109"/>
      <c r="D40" s="102">
        <v>83524</v>
      </c>
      <c r="E40" s="102"/>
      <c r="F40" s="102">
        <v>85965</v>
      </c>
      <c r="G40" s="102"/>
      <c r="H40" s="102">
        <v>0</v>
      </c>
      <c r="I40" s="102"/>
      <c r="J40" s="102">
        <v>0</v>
      </c>
      <c r="M40" s="46"/>
      <c r="N40" s="46"/>
    </row>
    <row r="41" spans="1:14" ht="18.75" customHeight="1" x14ac:dyDescent="0.3">
      <c r="A41" s="43" t="s">
        <v>138</v>
      </c>
      <c r="B41" s="106"/>
      <c r="C41" s="109"/>
      <c r="D41" s="102">
        <v>184880</v>
      </c>
      <c r="E41" s="102"/>
      <c r="F41" s="102">
        <v>187395</v>
      </c>
      <c r="G41" s="102"/>
      <c r="H41" s="102">
        <v>143248</v>
      </c>
      <c r="I41" s="102"/>
      <c r="J41" s="102">
        <v>143248</v>
      </c>
      <c r="M41" s="46"/>
      <c r="N41" s="46"/>
    </row>
    <row r="42" spans="1:14" ht="18.75" customHeight="1" x14ac:dyDescent="0.3">
      <c r="A42" s="43" t="s">
        <v>9</v>
      </c>
      <c r="B42" s="106"/>
      <c r="C42" s="109"/>
      <c r="D42" s="102">
        <v>247110</v>
      </c>
      <c r="E42" s="102"/>
      <c r="F42" s="102">
        <v>103758</v>
      </c>
      <c r="G42" s="102"/>
      <c r="H42" s="102">
        <v>25602</v>
      </c>
      <c r="I42" s="102"/>
      <c r="J42" s="102">
        <v>5468</v>
      </c>
      <c r="M42" s="46"/>
      <c r="N42" s="46"/>
    </row>
    <row r="43" spans="1:14" ht="18.75" customHeight="1" x14ac:dyDescent="0.3">
      <c r="A43" s="30" t="s">
        <v>10</v>
      </c>
      <c r="B43" s="68"/>
      <c r="C43" s="14"/>
      <c r="D43" s="110">
        <f>SUM(D25:D42)</f>
        <v>16985130</v>
      </c>
      <c r="E43" s="14"/>
      <c r="F43" s="110">
        <f>SUM(F25:F42)</f>
        <v>15952154</v>
      </c>
      <c r="G43" s="14"/>
      <c r="H43" s="110">
        <f>SUM(H25:H42)</f>
        <v>15432877</v>
      </c>
      <c r="I43" s="14"/>
      <c r="J43" s="28">
        <f>SUM(J25:J42)</f>
        <v>14737064</v>
      </c>
    </row>
    <row r="44" spans="1:14" ht="15" customHeight="1" x14ac:dyDescent="0.3">
      <c r="A44" s="30"/>
      <c r="B44" s="56"/>
      <c r="C44" s="41"/>
      <c r="D44" s="41"/>
      <c r="E44" s="41"/>
      <c r="F44" s="41"/>
      <c r="G44" s="41"/>
      <c r="H44" s="41"/>
      <c r="I44" s="41"/>
      <c r="J44" s="41"/>
    </row>
    <row r="45" spans="1:14" ht="18.75" customHeight="1" thickBot="1" x14ac:dyDescent="0.35">
      <c r="A45" s="30" t="s">
        <v>11</v>
      </c>
      <c r="B45" s="68"/>
      <c r="C45" s="14"/>
      <c r="D45" s="219">
        <f>SUM(D22,D43)</f>
        <v>21466897</v>
      </c>
      <c r="E45" s="115"/>
      <c r="F45" s="219">
        <f>SUM(F22,F43)</f>
        <v>19265372</v>
      </c>
      <c r="G45" s="115"/>
      <c r="H45" s="219">
        <f>SUM(H22,H43)</f>
        <v>17004596</v>
      </c>
      <c r="I45" s="115"/>
      <c r="J45" s="219">
        <f>SUM(J22,J43)</f>
        <v>15464289</v>
      </c>
      <c r="K45" s="77"/>
      <c r="L45" s="77"/>
      <c r="M45" s="77"/>
      <c r="N45" s="77"/>
    </row>
    <row r="46" spans="1:14" ht="18.75" customHeight="1" thickTop="1" x14ac:dyDescent="0.3">
      <c r="B46" s="46"/>
      <c r="C46" s="73"/>
      <c r="D46" s="72"/>
      <c r="E46" s="73"/>
      <c r="F46" s="72"/>
      <c r="G46" s="74"/>
      <c r="H46" s="72"/>
      <c r="I46" s="73"/>
      <c r="J46" s="72"/>
    </row>
    <row r="47" spans="1:14" ht="21" customHeight="1" x14ac:dyDescent="0.35">
      <c r="A47" s="32" t="s">
        <v>274</v>
      </c>
      <c r="B47" s="46"/>
      <c r="C47" s="73"/>
      <c r="D47" s="72"/>
      <c r="E47" s="73"/>
      <c r="F47" s="72"/>
      <c r="G47" s="74"/>
      <c r="H47" s="72"/>
      <c r="I47" s="73"/>
      <c r="J47" s="72"/>
    </row>
    <row r="48" spans="1:14" ht="21" customHeight="1" x14ac:dyDescent="0.3">
      <c r="A48" s="33" t="s">
        <v>45</v>
      </c>
      <c r="B48" s="46"/>
      <c r="C48" s="73"/>
      <c r="D48" s="72"/>
      <c r="E48" s="73"/>
      <c r="F48" s="72"/>
      <c r="G48" s="74"/>
      <c r="H48" s="72"/>
      <c r="I48" s="73"/>
      <c r="J48" s="72"/>
    </row>
    <row r="49" spans="1:14" ht="18.75" customHeight="1" x14ac:dyDescent="0.3">
      <c r="A49" s="155"/>
      <c r="B49" s="46"/>
      <c r="C49" s="73"/>
      <c r="D49" s="72"/>
      <c r="E49" s="73"/>
      <c r="F49" s="72"/>
      <c r="G49" s="74"/>
      <c r="H49" s="72"/>
      <c r="I49" s="73"/>
      <c r="J49" s="72"/>
    </row>
    <row r="50" spans="1:14" ht="18.75" customHeight="1" x14ac:dyDescent="0.3">
      <c r="B50" s="46"/>
      <c r="C50" s="46"/>
      <c r="D50" s="253" t="s">
        <v>0</v>
      </c>
      <c r="E50" s="253"/>
      <c r="F50" s="253"/>
      <c r="G50" s="74"/>
      <c r="H50" s="253" t="s">
        <v>35</v>
      </c>
      <c r="I50" s="253"/>
      <c r="J50" s="253"/>
    </row>
    <row r="51" spans="1:14" ht="18.75" customHeight="1" x14ac:dyDescent="0.3">
      <c r="A51" s="30"/>
      <c r="B51" s="148"/>
      <c r="C51" s="148"/>
      <c r="D51" s="253" t="s">
        <v>34</v>
      </c>
      <c r="E51" s="253"/>
      <c r="F51" s="253"/>
      <c r="G51" s="78"/>
      <c r="H51" s="253" t="s">
        <v>34</v>
      </c>
      <c r="I51" s="253"/>
      <c r="J51" s="253"/>
    </row>
    <row r="52" spans="1:14" ht="18.75" customHeight="1" x14ac:dyDescent="0.3">
      <c r="B52" s="46"/>
      <c r="C52" s="179"/>
      <c r="D52" s="178" t="s">
        <v>236</v>
      </c>
      <c r="E52" s="178"/>
      <c r="F52" s="178" t="s">
        <v>120</v>
      </c>
      <c r="G52" s="215"/>
      <c r="H52" s="178" t="s">
        <v>236</v>
      </c>
      <c r="I52" s="178"/>
      <c r="J52" s="178" t="s">
        <v>120</v>
      </c>
    </row>
    <row r="53" spans="1:14" ht="18.75" customHeight="1" x14ac:dyDescent="0.3">
      <c r="A53" s="30" t="s">
        <v>73</v>
      </c>
      <c r="B53" s="146" t="s">
        <v>2</v>
      </c>
      <c r="C53" s="47"/>
      <c r="D53" s="214">
        <v>2023</v>
      </c>
      <c r="E53" s="215"/>
      <c r="F53" s="214">
        <v>2022</v>
      </c>
      <c r="G53" s="215"/>
      <c r="H53" s="214">
        <v>2023</v>
      </c>
      <c r="I53" s="215"/>
      <c r="J53" s="214">
        <v>2022</v>
      </c>
    </row>
    <row r="54" spans="1:14" ht="18.75" customHeight="1" x14ac:dyDescent="0.3">
      <c r="A54" s="30"/>
      <c r="B54" s="146"/>
      <c r="C54" s="47"/>
      <c r="D54" s="179" t="s">
        <v>121</v>
      </c>
      <c r="E54" s="180"/>
      <c r="F54" s="46"/>
      <c r="G54" s="180"/>
      <c r="H54" s="179" t="s">
        <v>121</v>
      </c>
      <c r="I54" s="180"/>
      <c r="J54" s="179"/>
    </row>
    <row r="55" spans="1:14" ht="16.5" customHeight="1" x14ac:dyDescent="0.3">
      <c r="B55" s="148"/>
      <c r="C55" s="148"/>
      <c r="D55" s="251" t="s">
        <v>122</v>
      </c>
      <c r="E55" s="251"/>
      <c r="F55" s="251"/>
      <c r="G55" s="251"/>
      <c r="H55" s="251"/>
      <c r="I55" s="251"/>
      <c r="J55" s="251"/>
    </row>
    <row r="56" spans="1:14" ht="18.75" customHeight="1" x14ac:dyDescent="0.3">
      <c r="A56" s="35" t="s">
        <v>12</v>
      </c>
      <c r="B56" s="146"/>
      <c r="C56" s="73"/>
      <c r="D56" s="72"/>
      <c r="E56" s="73"/>
      <c r="F56" s="72"/>
      <c r="G56" s="74"/>
      <c r="H56" s="72"/>
      <c r="I56" s="73"/>
      <c r="J56" s="72"/>
    </row>
    <row r="57" spans="1:14" ht="18.75" customHeight="1" x14ac:dyDescent="0.3">
      <c r="A57" s="43" t="s">
        <v>167</v>
      </c>
      <c r="B57" s="224"/>
      <c r="C57" s="73"/>
      <c r="D57" s="72"/>
      <c r="E57" s="73"/>
      <c r="F57" s="72"/>
      <c r="G57" s="74"/>
      <c r="H57" s="72"/>
      <c r="I57" s="73"/>
      <c r="J57" s="72"/>
    </row>
    <row r="58" spans="1:14" ht="18.75" customHeight="1" x14ac:dyDescent="0.3">
      <c r="A58" s="43" t="s">
        <v>168</v>
      </c>
      <c r="B58" s="224">
        <v>7</v>
      </c>
      <c r="C58" s="73"/>
      <c r="D58" s="102">
        <v>1301301</v>
      </c>
      <c r="E58" s="102"/>
      <c r="F58" s="102">
        <v>1201268</v>
      </c>
      <c r="G58" s="102"/>
      <c r="H58" s="102">
        <v>553271</v>
      </c>
      <c r="I58" s="102"/>
      <c r="J58" s="102">
        <v>674468</v>
      </c>
    </row>
    <row r="59" spans="1:14" ht="18.75" customHeight="1" x14ac:dyDescent="0.3">
      <c r="A59" s="43" t="s">
        <v>13</v>
      </c>
      <c r="B59" s="146"/>
      <c r="C59" s="109"/>
      <c r="D59" s="102">
        <v>563535</v>
      </c>
      <c r="E59" s="102"/>
      <c r="F59" s="102">
        <v>497400</v>
      </c>
      <c r="G59" s="102"/>
      <c r="H59" s="102">
        <v>44280</v>
      </c>
      <c r="I59" s="102"/>
      <c r="J59" s="102">
        <v>52449</v>
      </c>
      <c r="K59" s="46"/>
      <c r="L59" s="46"/>
      <c r="M59" s="46"/>
      <c r="N59" s="46"/>
    </row>
    <row r="60" spans="1:14" ht="18.75" customHeight="1" x14ac:dyDescent="0.3">
      <c r="A60" s="43" t="s">
        <v>64</v>
      </c>
      <c r="B60" s="223"/>
      <c r="C60" s="109"/>
      <c r="D60" s="102">
        <v>807000</v>
      </c>
      <c r="E60" s="102"/>
      <c r="F60" s="102">
        <v>815379</v>
      </c>
      <c r="G60" s="102"/>
      <c r="H60" s="102">
        <v>60567</v>
      </c>
      <c r="I60" s="102"/>
      <c r="J60" s="102">
        <v>79667</v>
      </c>
      <c r="K60" s="46"/>
      <c r="L60" s="46"/>
      <c r="M60" s="46"/>
      <c r="N60" s="46"/>
    </row>
    <row r="61" spans="1:14" ht="18.75" customHeight="1" x14ac:dyDescent="0.3">
      <c r="A61" s="71" t="s">
        <v>78</v>
      </c>
      <c r="B61" s="146">
        <v>7</v>
      </c>
      <c r="C61" s="109"/>
      <c r="D61" s="102">
        <v>168732</v>
      </c>
      <c r="E61" s="102"/>
      <c r="F61" s="102">
        <v>169791</v>
      </c>
      <c r="G61" s="102"/>
      <c r="H61" s="102">
        <v>147493</v>
      </c>
      <c r="I61" s="102"/>
      <c r="J61" s="102">
        <v>137153</v>
      </c>
      <c r="K61" s="46"/>
      <c r="L61" s="46"/>
      <c r="M61" s="46"/>
      <c r="N61" s="46"/>
    </row>
    <row r="62" spans="1:14" ht="18.75" customHeight="1" x14ac:dyDescent="0.3">
      <c r="A62" s="137" t="s">
        <v>133</v>
      </c>
      <c r="B62" s="247">
        <v>7</v>
      </c>
      <c r="C62" s="109"/>
      <c r="D62" s="102">
        <v>158842</v>
      </c>
      <c r="E62" s="102"/>
      <c r="F62" s="102">
        <v>163465</v>
      </c>
      <c r="G62" s="102"/>
      <c r="H62" s="102">
        <v>9027</v>
      </c>
      <c r="I62" s="102"/>
      <c r="J62" s="102">
        <v>10023</v>
      </c>
      <c r="K62" s="46"/>
      <c r="L62" s="46"/>
      <c r="M62" s="46"/>
      <c r="N62" s="46"/>
    </row>
    <row r="63" spans="1:14" ht="18.75" customHeight="1" x14ac:dyDescent="0.3">
      <c r="A63" s="137" t="s">
        <v>246</v>
      </c>
      <c r="B63" s="243">
        <v>7</v>
      </c>
      <c r="C63" s="109"/>
      <c r="D63" s="102">
        <v>496772</v>
      </c>
      <c r="E63" s="102"/>
      <c r="F63" s="102">
        <v>0</v>
      </c>
      <c r="G63" s="102"/>
      <c r="H63" s="102">
        <v>496772</v>
      </c>
      <c r="I63" s="102"/>
      <c r="J63" s="102">
        <v>0</v>
      </c>
      <c r="K63" s="46"/>
      <c r="L63" s="46"/>
      <c r="M63" s="46"/>
      <c r="N63" s="46"/>
    </row>
    <row r="64" spans="1:14" ht="18.75" customHeight="1" x14ac:dyDescent="0.3">
      <c r="A64" s="71" t="s">
        <v>176</v>
      </c>
      <c r="B64" s="247">
        <v>7</v>
      </c>
      <c r="C64" s="109"/>
      <c r="D64" s="102">
        <v>370161</v>
      </c>
      <c r="E64" s="102"/>
      <c r="F64" s="102">
        <v>678828</v>
      </c>
      <c r="G64" s="102"/>
      <c r="H64" s="102">
        <v>681000</v>
      </c>
      <c r="I64" s="102"/>
      <c r="J64" s="102">
        <v>1021714</v>
      </c>
      <c r="K64" s="46"/>
      <c r="L64" s="46"/>
      <c r="M64" s="46"/>
      <c r="N64" s="46"/>
    </row>
    <row r="65" spans="1:14" ht="18.75" customHeight="1" x14ac:dyDescent="0.3">
      <c r="A65" s="43" t="s">
        <v>264</v>
      </c>
      <c r="B65" s="146"/>
      <c r="C65" s="109"/>
      <c r="D65" s="102">
        <v>13876</v>
      </c>
      <c r="E65" s="102"/>
      <c r="F65" s="102">
        <v>10043</v>
      </c>
      <c r="G65" s="102"/>
      <c r="H65" s="102">
        <v>0</v>
      </c>
      <c r="I65" s="102"/>
      <c r="J65" s="102">
        <v>0</v>
      </c>
      <c r="K65" s="46"/>
      <c r="L65" s="46"/>
      <c r="M65" s="46"/>
      <c r="N65" s="46"/>
    </row>
    <row r="66" spans="1:14" ht="18.75" customHeight="1" x14ac:dyDescent="0.3">
      <c r="A66" s="43" t="s">
        <v>14</v>
      </c>
      <c r="B66" s="46"/>
      <c r="C66" s="109"/>
      <c r="D66" s="102">
        <v>69432</v>
      </c>
      <c r="E66" s="102"/>
      <c r="F66" s="102">
        <v>69486</v>
      </c>
      <c r="G66" s="102"/>
      <c r="H66" s="102">
        <v>5253</v>
      </c>
      <c r="I66" s="102"/>
      <c r="J66" s="102">
        <v>4739</v>
      </c>
      <c r="K66" s="46"/>
      <c r="L66" s="46"/>
      <c r="M66" s="46"/>
      <c r="N66" s="46"/>
    </row>
    <row r="67" spans="1:14" ht="18.75" customHeight="1" x14ac:dyDescent="0.3">
      <c r="A67" s="30" t="s">
        <v>15</v>
      </c>
      <c r="B67" s="146"/>
      <c r="C67" s="14"/>
      <c r="D67" s="220">
        <f>SUM(D58:D66)</f>
        <v>3949651</v>
      </c>
      <c r="E67" s="14"/>
      <c r="F67" s="28">
        <f>SUM(F58:F66)</f>
        <v>3605660</v>
      </c>
      <c r="G67" s="14"/>
      <c r="H67" s="220">
        <f>SUM(H58:H66)</f>
        <v>1997663</v>
      </c>
      <c r="I67" s="14"/>
      <c r="J67" s="28">
        <f>SUM(J58:J66)</f>
        <v>1980213</v>
      </c>
      <c r="K67" s="46"/>
      <c r="L67" s="46"/>
      <c r="M67" s="46"/>
      <c r="N67" s="46"/>
    </row>
    <row r="68" spans="1:14" ht="15" customHeight="1" x14ac:dyDescent="0.3">
      <c r="B68" s="146"/>
      <c r="C68" s="73"/>
      <c r="D68" s="73"/>
      <c r="E68" s="73"/>
      <c r="F68" s="73"/>
      <c r="G68" s="74"/>
      <c r="H68" s="73"/>
      <c r="I68" s="73"/>
      <c r="J68" s="73"/>
      <c r="K68" s="46"/>
      <c r="L68" s="46"/>
      <c r="M68" s="46"/>
      <c r="N68" s="46"/>
    </row>
    <row r="69" spans="1:14" ht="18.75" customHeight="1" x14ac:dyDescent="0.3">
      <c r="A69" s="35" t="s">
        <v>16</v>
      </c>
      <c r="B69" s="146"/>
      <c r="C69" s="73"/>
      <c r="D69" s="72"/>
      <c r="E69" s="73"/>
      <c r="F69" s="72"/>
      <c r="G69" s="74"/>
      <c r="H69" s="72"/>
      <c r="I69" s="73"/>
      <c r="J69" s="72"/>
      <c r="K69" s="46"/>
      <c r="L69" s="46"/>
      <c r="M69" s="46"/>
      <c r="N69" s="46"/>
    </row>
    <row r="70" spans="1:14" ht="18.75" customHeight="1" x14ac:dyDescent="0.3">
      <c r="A70" s="43" t="s">
        <v>79</v>
      </c>
      <c r="B70" s="107">
        <v>7</v>
      </c>
      <c r="C70" s="109"/>
      <c r="D70" s="102">
        <v>313898</v>
      </c>
      <c r="E70" s="102"/>
      <c r="F70" s="102">
        <v>360902</v>
      </c>
      <c r="G70" s="102"/>
      <c r="H70" s="102">
        <v>172208</v>
      </c>
      <c r="I70" s="102"/>
      <c r="J70" s="102">
        <v>213553</v>
      </c>
      <c r="K70" s="46"/>
      <c r="L70" s="46"/>
      <c r="M70" s="46"/>
      <c r="N70" s="46"/>
    </row>
    <row r="71" spans="1:14" ht="18.75" customHeight="1" x14ac:dyDescent="0.3">
      <c r="A71" s="43" t="s">
        <v>139</v>
      </c>
      <c r="B71" s="107">
        <v>7</v>
      </c>
      <c r="C71" s="109"/>
      <c r="D71" s="102">
        <v>130267</v>
      </c>
      <c r="E71" s="102"/>
      <c r="F71" s="102">
        <v>152739</v>
      </c>
      <c r="G71" s="102"/>
      <c r="H71" s="102">
        <v>4612</v>
      </c>
      <c r="I71" s="102"/>
      <c r="J71" s="102">
        <v>3446</v>
      </c>
      <c r="K71" s="46"/>
      <c r="L71" s="46"/>
      <c r="M71" s="46"/>
      <c r="N71" s="46"/>
    </row>
    <row r="72" spans="1:14" ht="18.75" customHeight="1" x14ac:dyDescent="0.3">
      <c r="A72" s="43" t="s">
        <v>163</v>
      </c>
      <c r="B72" s="107">
        <v>7</v>
      </c>
      <c r="C72" s="109"/>
      <c r="D72" s="102">
        <v>3752939</v>
      </c>
      <c r="E72" s="102"/>
      <c r="F72" s="102">
        <v>2967085</v>
      </c>
      <c r="G72" s="102"/>
      <c r="H72" s="102">
        <v>3752939</v>
      </c>
      <c r="I72" s="102"/>
      <c r="J72" s="102">
        <v>2967085</v>
      </c>
      <c r="K72" s="46"/>
      <c r="L72" s="46"/>
      <c r="M72" s="46"/>
      <c r="N72" s="46"/>
    </row>
    <row r="73" spans="1:14" ht="18.75" customHeight="1" x14ac:dyDescent="0.3">
      <c r="A73" s="43" t="s">
        <v>158</v>
      </c>
      <c r="B73" s="107"/>
      <c r="C73" s="109"/>
      <c r="D73" s="102">
        <v>150661</v>
      </c>
      <c r="E73" s="102"/>
      <c r="F73" s="102">
        <v>165456</v>
      </c>
      <c r="G73" s="102"/>
      <c r="H73" s="102">
        <v>22562</v>
      </c>
      <c r="I73" s="102"/>
      <c r="J73" s="102">
        <v>35913</v>
      </c>
      <c r="K73" s="46"/>
      <c r="L73" s="46"/>
      <c r="M73" s="46"/>
      <c r="N73" s="46"/>
    </row>
    <row r="74" spans="1:14" ht="18.75" customHeight="1" x14ac:dyDescent="0.3">
      <c r="A74" s="43" t="s">
        <v>153</v>
      </c>
      <c r="B74" s="107"/>
      <c r="C74" s="109"/>
      <c r="D74" s="102">
        <v>60240</v>
      </c>
      <c r="E74" s="102"/>
      <c r="F74" s="102">
        <v>60299</v>
      </c>
      <c r="G74" s="102"/>
      <c r="H74" s="102">
        <v>6896</v>
      </c>
      <c r="I74" s="102"/>
      <c r="J74" s="102">
        <v>6470</v>
      </c>
      <c r="K74" s="46"/>
      <c r="L74" s="46"/>
      <c r="M74" s="46"/>
      <c r="N74" s="46"/>
    </row>
    <row r="75" spans="1:14" ht="18.75" customHeight="1" x14ac:dyDescent="0.3">
      <c r="A75" s="43" t="s">
        <v>33</v>
      </c>
      <c r="B75" s="107"/>
      <c r="C75" s="109"/>
      <c r="D75" s="102">
        <v>3431</v>
      </c>
      <c r="E75" s="102"/>
      <c r="F75" s="102">
        <v>3751</v>
      </c>
      <c r="G75" s="102"/>
      <c r="H75" s="102">
        <v>58</v>
      </c>
      <c r="I75" s="102"/>
      <c r="J75" s="102">
        <v>63</v>
      </c>
      <c r="K75" s="46"/>
      <c r="L75" s="46"/>
      <c r="M75" s="46"/>
      <c r="N75" s="46"/>
    </row>
    <row r="76" spans="1:14" ht="18.75" customHeight="1" x14ac:dyDescent="0.3">
      <c r="A76" s="30" t="s">
        <v>17</v>
      </c>
      <c r="B76" s="68"/>
      <c r="C76" s="14"/>
      <c r="D76" s="220">
        <f>SUM(D70:D75)</f>
        <v>4411436</v>
      </c>
      <c r="E76" s="14"/>
      <c r="F76" s="28">
        <f>SUM(F70:F75)</f>
        <v>3710232</v>
      </c>
      <c r="G76" s="14"/>
      <c r="H76" s="220">
        <f>SUM(H70:H75)</f>
        <v>3959275</v>
      </c>
      <c r="I76" s="14"/>
      <c r="J76" s="28">
        <f>SUM(J70:J75)</f>
        <v>3226530</v>
      </c>
      <c r="K76" s="46"/>
      <c r="L76" s="46"/>
      <c r="M76" s="46"/>
      <c r="N76" s="46"/>
    </row>
    <row r="77" spans="1:14" ht="18.75" customHeight="1" x14ac:dyDescent="0.3">
      <c r="A77" s="30"/>
      <c r="B77" s="68"/>
      <c r="C77" s="14"/>
      <c r="D77" s="14"/>
      <c r="E77" s="14"/>
      <c r="F77" s="14"/>
      <c r="G77" s="14"/>
      <c r="H77" s="221"/>
      <c r="I77" s="14"/>
      <c r="J77" s="14"/>
      <c r="K77" s="46"/>
      <c r="L77" s="46"/>
      <c r="M77" s="46"/>
      <c r="N77" s="46"/>
    </row>
    <row r="78" spans="1:14" ht="18.75" customHeight="1" x14ac:dyDescent="0.3">
      <c r="A78" s="30" t="s">
        <v>18</v>
      </c>
      <c r="B78" s="146"/>
      <c r="C78" s="77"/>
      <c r="D78" s="222">
        <f>SUM(D67,D76)</f>
        <v>8361087</v>
      </c>
      <c r="E78" s="77"/>
      <c r="F78" s="89">
        <f>SUM(F67,F76)</f>
        <v>7315892</v>
      </c>
      <c r="G78" s="77"/>
      <c r="H78" s="222">
        <f>SUM(H67,H76)</f>
        <v>5956938</v>
      </c>
      <c r="I78" s="77"/>
      <c r="J78" s="89">
        <f>SUM(J67,J76)</f>
        <v>5206743</v>
      </c>
      <c r="K78" s="46"/>
      <c r="L78" s="46"/>
      <c r="M78" s="46"/>
      <c r="N78" s="46"/>
    </row>
    <row r="79" spans="1:14" ht="15" customHeight="1" x14ac:dyDescent="0.3">
      <c r="B79" s="146"/>
      <c r="C79" s="73"/>
      <c r="D79" s="72"/>
      <c r="E79" s="73"/>
      <c r="F79" s="72"/>
      <c r="G79" s="74"/>
      <c r="H79" s="72"/>
      <c r="I79" s="73"/>
      <c r="J79" s="72"/>
      <c r="K79" s="46"/>
      <c r="L79" s="46"/>
      <c r="M79" s="46"/>
      <c r="N79" s="46"/>
    </row>
    <row r="80" spans="1:14" ht="18.75" customHeight="1" x14ac:dyDescent="0.3">
      <c r="A80" s="35" t="s">
        <v>65</v>
      </c>
      <c r="B80" s="146"/>
      <c r="C80" s="73"/>
      <c r="D80" s="72"/>
      <c r="E80" s="73"/>
      <c r="F80" s="72"/>
      <c r="G80" s="74"/>
      <c r="H80" s="72"/>
      <c r="I80" s="73"/>
      <c r="J80" s="72"/>
      <c r="K80" s="46"/>
      <c r="L80" s="46"/>
      <c r="M80" s="46"/>
      <c r="N80" s="46"/>
    </row>
    <row r="81" spans="1:14" ht="18.75" customHeight="1" x14ac:dyDescent="0.3">
      <c r="A81" s="43" t="s">
        <v>56</v>
      </c>
      <c r="B81" s="146">
        <v>8</v>
      </c>
      <c r="C81" s="73"/>
      <c r="D81" s="72"/>
      <c r="E81" s="73"/>
      <c r="F81" s="72"/>
      <c r="G81" s="74"/>
      <c r="H81" s="72"/>
      <c r="I81" s="73"/>
      <c r="J81" s="72"/>
      <c r="K81" s="46"/>
      <c r="L81" s="46"/>
      <c r="M81" s="46"/>
      <c r="N81" s="46"/>
    </row>
    <row r="82" spans="1:14" ht="18" customHeight="1" thickBot="1" x14ac:dyDescent="0.35">
      <c r="A82" s="43" t="s">
        <v>60</v>
      </c>
      <c r="B82" s="186"/>
      <c r="C82" s="109"/>
      <c r="D82" s="112">
        <v>2249389</v>
      </c>
      <c r="E82" s="109"/>
      <c r="F82" s="112">
        <v>2249389</v>
      </c>
      <c r="G82" s="109"/>
      <c r="H82" s="112">
        <v>2249389</v>
      </c>
      <c r="I82" s="109"/>
      <c r="J82" s="112">
        <v>2249389</v>
      </c>
      <c r="K82" s="46"/>
      <c r="L82" s="46"/>
      <c r="M82" s="46"/>
      <c r="N82" s="46"/>
    </row>
    <row r="83" spans="1:14" ht="18.5" customHeight="1" thickTop="1" x14ac:dyDescent="0.3">
      <c r="A83" s="43" t="s">
        <v>70</v>
      </c>
      <c r="B83" s="186"/>
      <c r="C83" s="109"/>
      <c r="D83" s="102">
        <v>1741679</v>
      </c>
      <c r="E83" s="102"/>
      <c r="F83" s="102">
        <v>1605986</v>
      </c>
      <c r="G83" s="102"/>
      <c r="H83" s="102">
        <v>1741679</v>
      </c>
      <c r="I83" s="102"/>
      <c r="J83" s="102">
        <v>1605986</v>
      </c>
      <c r="K83" s="46"/>
      <c r="L83" s="46"/>
      <c r="M83" s="46"/>
      <c r="N83" s="46"/>
    </row>
    <row r="84" spans="1:14" ht="18.5" customHeight="1" x14ac:dyDescent="0.3">
      <c r="A84" s="43" t="s">
        <v>61</v>
      </c>
      <c r="B84" s="106">
        <v>8</v>
      </c>
      <c r="C84" s="109"/>
      <c r="D84" s="102">
        <v>6995915</v>
      </c>
      <c r="E84" s="102"/>
      <c r="F84" s="102">
        <v>6453143</v>
      </c>
      <c r="G84" s="102"/>
      <c r="H84" s="102">
        <v>6995915</v>
      </c>
      <c r="I84" s="102"/>
      <c r="J84" s="102">
        <v>6453143</v>
      </c>
      <c r="K84" s="46"/>
      <c r="L84" s="46"/>
      <c r="M84" s="46"/>
      <c r="N84" s="46"/>
    </row>
    <row r="85" spans="1:14" ht="18.75" customHeight="1" x14ac:dyDescent="0.3">
      <c r="A85" s="43" t="s">
        <v>80</v>
      </c>
      <c r="B85" s="106"/>
      <c r="C85" s="109"/>
      <c r="D85" s="102"/>
      <c r="E85" s="102"/>
      <c r="F85" s="102"/>
      <c r="G85" s="102"/>
      <c r="H85" s="102"/>
      <c r="I85" s="102"/>
      <c r="J85" s="102"/>
      <c r="K85" s="46"/>
      <c r="L85" s="46"/>
      <c r="M85" s="46"/>
      <c r="N85" s="46"/>
    </row>
    <row r="86" spans="1:14" ht="18.75" customHeight="1" x14ac:dyDescent="0.3">
      <c r="A86" s="43" t="s">
        <v>81</v>
      </c>
      <c r="B86" s="106"/>
      <c r="C86" s="109"/>
      <c r="D86" s="102">
        <v>-42012</v>
      </c>
      <c r="E86" s="102"/>
      <c r="F86" s="102">
        <v>-42012</v>
      </c>
      <c r="G86" s="102"/>
      <c r="H86" s="102">
        <v>0</v>
      </c>
      <c r="I86" s="102"/>
      <c r="J86" s="102">
        <v>0</v>
      </c>
      <c r="K86" s="46"/>
      <c r="L86" s="46"/>
      <c r="M86" s="46"/>
      <c r="N86" s="46"/>
    </row>
    <row r="87" spans="1:14" ht="18.75" customHeight="1" x14ac:dyDescent="0.3">
      <c r="A87" s="43" t="s">
        <v>219</v>
      </c>
      <c r="B87" s="106"/>
      <c r="C87" s="109"/>
      <c r="D87" s="102"/>
      <c r="E87" s="102"/>
      <c r="F87" s="102"/>
      <c r="G87" s="102"/>
      <c r="H87" s="102"/>
      <c r="I87" s="102"/>
      <c r="J87" s="102"/>
      <c r="K87" s="46"/>
      <c r="L87" s="46"/>
      <c r="M87" s="46"/>
      <c r="N87" s="46"/>
    </row>
    <row r="88" spans="1:14" ht="18.75" customHeight="1" x14ac:dyDescent="0.3">
      <c r="A88" s="43" t="s">
        <v>198</v>
      </c>
      <c r="B88" s="106"/>
      <c r="C88" s="109"/>
      <c r="D88" s="102">
        <v>-146220</v>
      </c>
      <c r="E88" s="102"/>
      <c r="F88" s="102">
        <v>-146220</v>
      </c>
      <c r="G88" s="102"/>
      <c r="H88" s="102">
        <v>0</v>
      </c>
      <c r="I88" s="102"/>
      <c r="J88" s="102">
        <v>0</v>
      </c>
      <c r="K88" s="46"/>
      <c r="L88" s="46"/>
      <c r="M88" s="46"/>
      <c r="N88" s="46"/>
    </row>
    <row r="89" spans="1:14" ht="18.5" customHeight="1" x14ac:dyDescent="0.3">
      <c r="A89" s="43" t="s">
        <v>83</v>
      </c>
      <c r="B89" s="106"/>
      <c r="C89" s="109"/>
      <c r="D89" s="102">
        <v>51899</v>
      </c>
      <c r="E89" s="102"/>
      <c r="F89" s="102">
        <v>38178</v>
      </c>
      <c r="G89" s="102"/>
      <c r="H89" s="102">
        <f>51899</f>
        <v>51899</v>
      </c>
      <c r="I89" s="102"/>
      <c r="J89" s="102">
        <v>38178</v>
      </c>
      <c r="K89" s="46"/>
      <c r="L89" s="46"/>
      <c r="M89" s="46"/>
      <c r="N89" s="46"/>
    </row>
    <row r="90" spans="1:14" ht="18.5" customHeight="1" x14ac:dyDescent="0.3">
      <c r="A90" s="43" t="s">
        <v>41</v>
      </c>
      <c r="B90" s="106"/>
      <c r="C90" s="109"/>
      <c r="D90" s="102"/>
      <c r="E90" s="102"/>
      <c r="F90" s="102"/>
      <c r="G90" s="102"/>
      <c r="H90" s="102"/>
      <c r="I90" s="102"/>
      <c r="J90" s="102"/>
      <c r="K90" s="46"/>
      <c r="L90" s="46"/>
      <c r="M90" s="46"/>
      <c r="N90" s="46"/>
    </row>
    <row r="91" spans="1:14" ht="18.5" customHeight="1" x14ac:dyDescent="0.3">
      <c r="A91" s="43" t="s">
        <v>52</v>
      </c>
      <c r="B91" s="106"/>
      <c r="C91" s="109"/>
      <c r="D91" s="102"/>
      <c r="E91" s="102"/>
      <c r="F91" s="102"/>
      <c r="G91" s="102"/>
      <c r="H91" s="102"/>
      <c r="I91" s="102"/>
      <c r="J91" s="102"/>
      <c r="K91" s="46"/>
      <c r="L91" s="46"/>
      <c r="M91" s="46"/>
      <c r="N91" s="46"/>
    </row>
    <row r="92" spans="1:14" ht="18.75" customHeight="1" x14ac:dyDescent="0.3">
      <c r="A92" s="43" t="s">
        <v>53</v>
      </c>
      <c r="B92" s="159"/>
      <c r="C92" s="109"/>
      <c r="D92" s="102">
        <v>119400</v>
      </c>
      <c r="E92" s="102"/>
      <c r="F92" s="102">
        <v>119400</v>
      </c>
      <c r="G92" s="102"/>
      <c r="H92" s="102">
        <v>119400</v>
      </c>
      <c r="I92" s="102"/>
      <c r="J92" s="102">
        <v>119400</v>
      </c>
    </row>
    <row r="93" spans="1:14" ht="18.75" customHeight="1" x14ac:dyDescent="0.3">
      <c r="A93" s="43" t="s">
        <v>54</v>
      </c>
      <c r="B93" s="146"/>
      <c r="C93" s="109"/>
      <c r="D93" s="102">
        <v>1634743</v>
      </c>
      <c r="E93" s="102"/>
      <c r="F93" s="102">
        <v>1467798</v>
      </c>
      <c r="G93" s="102"/>
      <c r="H93" s="102">
        <v>2138765</v>
      </c>
      <c r="I93" s="102"/>
      <c r="J93" s="102">
        <v>2040839</v>
      </c>
    </row>
    <row r="94" spans="1:14" ht="18.75" customHeight="1" x14ac:dyDescent="0.3">
      <c r="A94" s="43" t="s">
        <v>250</v>
      </c>
      <c r="B94" s="247"/>
      <c r="C94" s="109"/>
      <c r="D94" s="118">
        <v>-185359</v>
      </c>
      <c r="E94" s="102"/>
      <c r="F94" s="118">
        <v>0</v>
      </c>
      <c r="G94" s="102"/>
      <c r="H94" s="118">
        <v>0</v>
      </c>
      <c r="I94" s="102"/>
      <c r="J94" s="118">
        <v>0</v>
      </c>
    </row>
    <row r="95" spans="1:14" s="37" customFormat="1" ht="18.75" customHeight="1" x14ac:dyDescent="0.3">
      <c r="A95" s="30" t="s">
        <v>135</v>
      </c>
      <c r="B95" s="97"/>
      <c r="C95" s="115"/>
      <c r="D95" s="115">
        <f>SUM(D83:D94)</f>
        <v>10170045</v>
      </c>
      <c r="E95" s="115"/>
      <c r="F95" s="115">
        <f>SUM(F83:F94)</f>
        <v>9496273</v>
      </c>
      <c r="G95" s="115"/>
      <c r="H95" s="115">
        <f>SUM(H83:H94)</f>
        <v>11047658</v>
      </c>
      <c r="I95" s="115"/>
      <c r="J95" s="115">
        <f>SUM(J83:J94)</f>
        <v>10257546</v>
      </c>
    </row>
    <row r="96" spans="1:14" ht="18.75" customHeight="1" x14ac:dyDescent="0.3">
      <c r="A96" s="43" t="s">
        <v>82</v>
      </c>
      <c r="B96" s="159"/>
      <c r="C96" s="109"/>
      <c r="D96" s="109">
        <v>2935765</v>
      </c>
      <c r="E96" s="109"/>
      <c r="F96" s="109">
        <v>2453207</v>
      </c>
      <c r="G96" s="109"/>
      <c r="H96" s="87">
        <v>0</v>
      </c>
      <c r="I96" s="109"/>
      <c r="J96" s="87">
        <v>0</v>
      </c>
    </row>
    <row r="97" spans="1:14" ht="18.75" customHeight="1" x14ac:dyDescent="0.3">
      <c r="A97" s="30" t="s">
        <v>66</v>
      </c>
      <c r="B97" s="146"/>
      <c r="C97" s="14"/>
      <c r="D97" s="110">
        <f>SUM(D95:D96)</f>
        <v>13105810</v>
      </c>
      <c r="E97" s="115"/>
      <c r="F97" s="28">
        <f>SUM(F95:F96)</f>
        <v>11949480</v>
      </c>
      <c r="G97" s="14"/>
      <c r="H97" s="110">
        <f>SUM(H95:H96)</f>
        <v>11047658</v>
      </c>
      <c r="I97" s="14"/>
      <c r="J97" s="28">
        <f>SUM(J83:J93)</f>
        <v>10257546</v>
      </c>
    </row>
    <row r="98" spans="1:14" ht="15" customHeight="1" x14ac:dyDescent="0.3">
      <c r="A98" s="30"/>
      <c r="B98" s="146"/>
      <c r="C98" s="73"/>
      <c r="D98" s="72"/>
      <c r="E98" s="73"/>
      <c r="F98" s="72"/>
      <c r="G98" s="74"/>
      <c r="H98" s="72"/>
      <c r="I98" s="73"/>
      <c r="J98" s="72"/>
    </row>
    <row r="99" spans="1:14" ht="18.75" customHeight="1" thickBot="1" x14ac:dyDescent="0.35">
      <c r="A99" s="30" t="s">
        <v>67</v>
      </c>
      <c r="B99" s="146"/>
      <c r="C99" s="79"/>
      <c r="D99" s="219">
        <f>SUM(D78,D97)</f>
        <v>21466897</v>
      </c>
      <c r="E99" s="94"/>
      <c r="F99" s="80">
        <f>SUM(F78,F97)</f>
        <v>19265372</v>
      </c>
      <c r="G99" s="94"/>
      <c r="H99" s="219">
        <f>SUM(H78,H97)</f>
        <v>17004596</v>
      </c>
      <c r="I99" s="79"/>
      <c r="J99" s="80">
        <f>SUM(J78,J97)</f>
        <v>15464289</v>
      </c>
      <c r="K99" s="77"/>
      <c r="L99" s="100"/>
      <c r="M99" s="77"/>
      <c r="N99" s="77"/>
    </row>
    <row r="100" spans="1:14" ht="18.75" customHeight="1" thickTop="1" x14ac:dyDescent="0.3">
      <c r="A100" s="46"/>
      <c r="C100" s="73"/>
      <c r="D100" s="72"/>
      <c r="E100" s="73"/>
      <c r="F100" s="153"/>
      <c r="G100" s="74"/>
      <c r="H100" s="115"/>
      <c r="I100" s="73"/>
      <c r="J100" s="153"/>
      <c r="K100" s="46"/>
      <c r="L100" s="46"/>
      <c r="M100" s="46"/>
      <c r="N100" s="46"/>
    </row>
    <row r="101" spans="1:14" ht="18.75" customHeight="1" x14ac:dyDescent="0.3">
      <c r="A101" s="46"/>
      <c r="C101" s="73"/>
      <c r="D101" s="172">
        <f>D99-D45</f>
        <v>0</v>
      </c>
      <c r="E101" s="172"/>
      <c r="F101" s="172">
        <f>F99-F45</f>
        <v>0</v>
      </c>
      <c r="G101" s="173"/>
      <c r="H101" s="172">
        <f>H99-H45</f>
        <v>0</v>
      </c>
      <c r="I101" s="172"/>
      <c r="J101" s="172">
        <f>J99-J45</f>
        <v>0</v>
      </c>
      <c r="K101" s="172"/>
      <c r="L101" s="172"/>
      <c r="M101" s="46"/>
      <c r="N101" s="46"/>
    </row>
    <row r="102" spans="1:14" ht="18.75" customHeight="1" x14ac:dyDescent="0.3">
      <c r="A102" s="46"/>
      <c r="C102" s="73"/>
      <c r="D102" s="72"/>
      <c r="E102" s="73"/>
      <c r="F102" s="153"/>
      <c r="G102" s="74"/>
      <c r="H102" s="72"/>
      <c r="I102" s="73"/>
      <c r="J102" s="153"/>
      <c r="K102" s="46"/>
      <c r="L102" s="46"/>
      <c r="M102" s="46"/>
      <c r="N102" s="46"/>
    </row>
    <row r="103" spans="1:14" ht="18.75" customHeight="1" x14ac:dyDescent="0.3">
      <c r="A103" s="46"/>
      <c r="C103" s="73"/>
      <c r="D103" s="72"/>
      <c r="E103" s="73"/>
      <c r="F103" s="153"/>
      <c r="G103" s="74"/>
      <c r="H103" s="72"/>
      <c r="I103" s="73"/>
      <c r="J103" s="153"/>
      <c r="K103" s="46"/>
      <c r="L103" s="46"/>
      <c r="M103" s="46"/>
      <c r="N103" s="46"/>
    </row>
    <row r="104" spans="1:14" ht="18.75" customHeight="1" x14ac:dyDescent="0.3">
      <c r="A104" s="46"/>
      <c r="C104" s="73"/>
      <c r="D104" s="72"/>
      <c r="E104" s="73"/>
      <c r="F104" s="153"/>
      <c r="G104" s="74"/>
      <c r="H104" s="72"/>
      <c r="I104" s="73"/>
      <c r="J104" s="153"/>
      <c r="K104" s="46"/>
      <c r="L104" s="46"/>
      <c r="M104" s="46"/>
      <c r="N104" s="46"/>
    </row>
    <row r="105" spans="1:14" ht="18.75" customHeight="1" x14ac:dyDescent="0.3">
      <c r="A105" s="46"/>
      <c r="C105" s="73"/>
      <c r="D105" s="72"/>
      <c r="E105" s="73"/>
      <c r="F105" s="153"/>
      <c r="G105" s="74"/>
      <c r="H105" s="72"/>
      <c r="I105" s="73"/>
      <c r="J105" s="153"/>
      <c r="K105" s="46"/>
      <c r="L105" s="46"/>
      <c r="M105" s="46"/>
      <c r="N105" s="46"/>
    </row>
  </sheetData>
  <mergeCells count="10">
    <mergeCell ref="D55:J55"/>
    <mergeCell ref="D4:F4"/>
    <mergeCell ref="H4:J4"/>
    <mergeCell ref="D5:F5"/>
    <mergeCell ref="H5:J5"/>
    <mergeCell ref="D9:J9"/>
    <mergeCell ref="D50:F50"/>
    <mergeCell ref="H50:J50"/>
    <mergeCell ref="D51:F51"/>
    <mergeCell ref="H51:J51"/>
  </mergeCells>
  <pageMargins left="0.8" right="0.7" top="0.48" bottom="0.5" header="0.5" footer="0.5"/>
  <pageSetup paperSize="9" scale="74" firstPageNumber="2" fitToHeight="0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4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2AD7-24D4-4EB6-824F-07AC58FA4C60}">
  <dimension ref="A1:S74"/>
  <sheetViews>
    <sheetView view="pageBreakPreview" topLeftCell="A58" zoomScale="95" zoomScaleNormal="100" zoomScaleSheetLayoutView="95" workbookViewId="0">
      <selection activeCell="A54" sqref="A54"/>
    </sheetView>
  </sheetViews>
  <sheetFormatPr defaultColWidth="9.1796875" defaultRowHeight="14" x14ac:dyDescent="0.3"/>
  <cols>
    <col min="1" max="1" width="47.36328125" style="43" customWidth="1"/>
    <col min="2" max="2" width="6.36328125" style="46" customWidth="1"/>
    <col min="3" max="3" width="1.81640625" style="48" customWidth="1"/>
    <col min="4" max="4" width="14.08984375" style="46" customWidth="1"/>
    <col min="5" max="5" width="1.81640625" style="48" customWidth="1"/>
    <col min="6" max="6" width="14.08984375" style="46" customWidth="1"/>
    <col min="7" max="7" width="1.81640625" style="39" customWidth="1"/>
    <col min="8" max="8" width="14.08984375" style="46" customWidth="1"/>
    <col min="9" max="9" width="1.81640625" style="48" customWidth="1"/>
    <col min="10" max="10" width="14.08984375" style="46" customWidth="1"/>
    <col min="11" max="16384" width="9.1796875" style="46"/>
  </cols>
  <sheetData>
    <row r="1" spans="1:10" ht="18.75" customHeight="1" x14ac:dyDescent="0.35">
      <c r="A1" s="32" t="s">
        <v>274</v>
      </c>
    </row>
    <row r="2" spans="1:10" ht="18.75" customHeight="1" x14ac:dyDescent="0.3">
      <c r="A2" s="33" t="s">
        <v>124</v>
      </c>
    </row>
    <row r="3" spans="1:10" ht="18.75" customHeight="1" x14ac:dyDescent="0.3">
      <c r="A3" s="62"/>
    </row>
    <row r="4" spans="1:10" ht="18.5" customHeight="1" x14ac:dyDescent="0.3">
      <c r="C4" s="46"/>
      <c r="D4" s="252" t="s">
        <v>0</v>
      </c>
      <c r="E4" s="252"/>
      <c r="F4" s="252"/>
      <c r="H4" s="252" t="s">
        <v>35</v>
      </c>
      <c r="I4" s="252"/>
      <c r="J4" s="252"/>
    </row>
    <row r="5" spans="1:10" ht="18.5" customHeight="1" x14ac:dyDescent="0.3">
      <c r="B5" s="217"/>
      <c r="C5" s="217"/>
      <c r="D5" s="252" t="s">
        <v>34</v>
      </c>
      <c r="E5" s="252"/>
      <c r="F5" s="252"/>
      <c r="G5" s="25"/>
      <c r="H5" s="252" t="s">
        <v>34</v>
      </c>
      <c r="I5" s="252"/>
      <c r="J5" s="252"/>
    </row>
    <row r="6" spans="1:10" ht="18.5" customHeight="1" x14ac:dyDescent="0.3">
      <c r="B6" s="217"/>
      <c r="C6" s="217"/>
      <c r="D6" s="254" t="s">
        <v>125</v>
      </c>
      <c r="E6" s="254"/>
      <c r="F6" s="254"/>
      <c r="G6" s="25"/>
      <c r="H6" s="254" t="s">
        <v>125</v>
      </c>
      <c r="I6" s="254"/>
      <c r="J6" s="254"/>
    </row>
    <row r="7" spans="1:10" ht="18.5" customHeight="1" x14ac:dyDescent="0.3">
      <c r="B7" s="217"/>
      <c r="C7" s="217"/>
      <c r="D7" s="255" t="s">
        <v>236</v>
      </c>
      <c r="E7" s="256"/>
      <c r="F7" s="256"/>
      <c r="G7" s="25"/>
      <c r="H7" s="255" t="s">
        <v>236</v>
      </c>
      <c r="I7" s="256"/>
      <c r="J7" s="256"/>
    </row>
    <row r="8" spans="1:10" ht="18.5" customHeight="1" x14ac:dyDescent="0.3">
      <c r="B8" s="216" t="s">
        <v>2</v>
      </c>
      <c r="C8" s="218"/>
      <c r="D8" s="217">
        <v>2023</v>
      </c>
      <c r="E8" s="218"/>
      <c r="F8" s="217">
        <v>2022</v>
      </c>
      <c r="H8" s="217">
        <v>2023</v>
      </c>
      <c r="I8" s="218"/>
      <c r="J8" s="217">
        <v>2022</v>
      </c>
    </row>
    <row r="9" spans="1:10" ht="18.5" customHeight="1" x14ac:dyDescent="0.3">
      <c r="B9" s="216"/>
      <c r="C9" s="216"/>
      <c r="D9" s="251" t="s">
        <v>122</v>
      </c>
      <c r="E9" s="251"/>
      <c r="F9" s="251"/>
      <c r="G9" s="251"/>
      <c r="H9" s="251"/>
      <c r="I9" s="251"/>
      <c r="J9" s="251"/>
    </row>
    <row r="10" spans="1:10" ht="18.5" customHeight="1" x14ac:dyDescent="0.3">
      <c r="A10" s="35" t="s">
        <v>74</v>
      </c>
      <c r="B10" s="216"/>
    </row>
    <row r="11" spans="1:10" ht="18.5" customHeight="1" x14ac:dyDescent="0.3">
      <c r="A11" s="43" t="s">
        <v>85</v>
      </c>
      <c r="B11" s="216"/>
      <c r="C11" s="109"/>
      <c r="D11" s="102">
        <v>1674751</v>
      </c>
      <c r="E11" s="102"/>
      <c r="F11" s="102">
        <v>267106</v>
      </c>
      <c r="G11" s="102"/>
      <c r="H11" s="102">
        <v>6589</v>
      </c>
      <c r="I11" s="102"/>
      <c r="J11" s="102">
        <v>734</v>
      </c>
    </row>
    <row r="12" spans="1:10" ht="18.5" customHeight="1" x14ac:dyDescent="0.3">
      <c r="A12" s="43" t="s">
        <v>84</v>
      </c>
      <c r="B12" s="216"/>
      <c r="D12" s="102">
        <v>668155</v>
      </c>
      <c r="E12" s="102"/>
      <c r="F12" s="102">
        <v>388851</v>
      </c>
      <c r="G12" s="102"/>
      <c r="H12" s="102">
        <v>82289</v>
      </c>
      <c r="I12" s="102"/>
      <c r="J12" s="102">
        <v>116487</v>
      </c>
    </row>
    <row r="13" spans="1:10" ht="18.5" customHeight="1" x14ac:dyDescent="0.3">
      <c r="A13" s="43" t="s">
        <v>87</v>
      </c>
      <c r="B13" s="216"/>
      <c r="C13" s="109"/>
      <c r="D13" s="102">
        <v>57626</v>
      </c>
      <c r="E13" s="102"/>
      <c r="F13" s="102">
        <v>74482</v>
      </c>
      <c r="G13" s="102"/>
      <c r="H13" s="102">
        <v>56259</v>
      </c>
      <c r="I13" s="102"/>
      <c r="J13" s="102">
        <v>72966</v>
      </c>
    </row>
    <row r="14" spans="1:10" ht="18.5" customHeight="1" x14ac:dyDescent="0.3">
      <c r="A14" s="43" t="s">
        <v>227</v>
      </c>
      <c r="B14" s="216"/>
      <c r="C14" s="109"/>
      <c r="D14" s="102">
        <v>78994</v>
      </c>
      <c r="E14" s="102"/>
      <c r="F14" s="102">
        <v>4575</v>
      </c>
      <c r="G14" s="102"/>
      <c r="H14" s="102">
        <v>1214</v>
      </c>
      <c r="I14" s="102"/>
      <c r="J14" s="102">
        <v>4575</v>
      </c>
    </row>
    <row r="15" spans="1:10" ht="18.5" customHeight="1" x14ac:dyDescent="0.3">
      <c r="A15" s="43" t="s">
        <v>169</v>
      </c>
      <c r="B15" s="224"/>
      <c r="C15" s="109"/>
      <c r="D15" s="102">
        <v>3740</v>
      </c>
      <c r="E15" s="102"/>
      <c r="F15" s="102">
        <v>0</v>
      </c>
      <c r="G15" s="102"/>
      <c r="H15" s="102">
        <v>3740</v>
      </c>
      <c r="I15" s="102"/>
      <c r="J15" s="102">
        <v>666822</v>
      </c>
    </row>
    <row r="16" spans="1:10" ht="18.5" customHeight="1" x14ac:dyDescent="0.3">
      <c r="A16" s="43" t="s">
        <v>19</v>
      </c>
      <c r="B16" s="216"/>
      <c r="C16" s="109"/>
      <c r="D16" s="102">
        <v>50483</v>
      </c>
      <c r="E16" s="102"/>
      <c r="F16" s="102">
        <v>100415</v>
      </c>
      <c r="G16" s="102"/>
      <c r="H16" s="102">
        <v>32841</v>
      </c>
      <c r="I16" s="102"/>
      <c r="J16" s="102">
        <v>38055</v>
      </c>
    </row>
    <row r="17" spans="1:17" ht="18.5" customHeight="1" x14ac:dyDescent="0.3">
      <c r="A17" s="30" t="s">
        <v>75</v>
      </c>
      <c r="B17" s="216">
        <v>9</v>
      </c>
      <c r="C17" s="14"/>
      <c r="D17" s="28">
        <f>SUM(D11:D16)</f>
        <v>2533749</v>
      </c>
      <c r="E17" s="14"/>
      <c r="F17" s="28">
        <f>SUM(F11:F16)</f>
        <v>835429</v>
      </c>
      <c r="G17" s="14"/>
      <c r="H17" s="28">
        <f>SUM(H11:H16)</f>
        <v>182932</v>
      </c>
      <c r="I17" s="14"/>
      <c r="J17" s="28">
        <f>SUM(J11:J16)</f>
        <v>899639</v>
      </c>
    </row>
    <row r="18" spans="1:17" ht="18.5" customHeight="1" x14ac:dyDescent="0.3">
      <c r="B18" s="201"/>
      <c r="C18" s="41"/>
      <c r="D18" s="45"/>
      <c r="E18" s="41"/>
      <c r="F18" s="45"/>
      <c r="G18" s="49"/>
      <c r="H18" s="45"/>
      <c r="I18" s="41"/>
      <c r="J18" s="45"/>
    </row>
    <row r="19" spans="1:17" ht="18.5" customHeight="1" x14ac:dyDescent="0.3">
      <c r="A19" s="35" t="s">
        <v>20</v>
      </c>
      <c r="B19" s="216"/>
      <c r="C19" s="41"/>
      <c r="D19" s="45"/>
      <c r="E19" s="41"/>
      <c r="F19" s="45"/>
      <c r="G19" s="49"/>
      <c r="H19" s="45"/>
      <c r="I19" s="41"/>
      <c r="J19" s="45"/>
    </row>
    <row r="20" spans="1:17" ht="18.5" customHeight="1" x14ac:dyDescent="0.3">
      <c r="A20" s="43" t="s">
        <v>86</v>
      </c>
      <c r="B20" s="216"/>
      <c r="C20" s="111"/>
      <c r="D20" s="102">
        <v>500643</v>
      </c>
      <c r="E20" s="102"/>
      <c r="F20" s="102">
        <v>298689</v>
      </c>
      <c r="G20" s="102"/>
      <c r="H20" s="102">
        <v>56112</v>
      </c>
      <c r="I20" s="102"/>
      <c r="J20" s="102">
        <v>76306</v>
      </c>
    </row>
    <row r="21" spans="1:17" ht="18.5" customHeight="1" x14ac:dyDescent="0.3">
      <c r="A21" s="43" t="s">
        <v>177</v>
      </c>
      <c r="B21" s="216"/>
      <c r="C21" s="111"/>
      <c r="D21" s="102">
        <v>1375790</v>
      </c>
      <c r="E21" s="102"/>
      <c r="F21" s="102">
        <v>190040</v>
      </c>
      <c r="G21" s="102"/>
      <c r="H21" s="102">
        <v>3562</v>
      </c>
      <c r="I21" s="102"/>
      <c r="J21" s="102">
        <v>440</v>
      </c>
    </row>
    <row r="22" spans="1:17" ht="18.5" customHeight="1" x14ac:dyDescent="0.3">
      <c r="A22" s="43" t="s">
        <v>90</v>
      </c>
      <c r="B22" s="216"/>
      <c r="C22" s="111"/>
      <c r="D22" s="102">
        <v>25138</v>
      </c>
      <c r="E22" s="102"/>
      <c r="F22" s="102">
        <v>20519</v>
      </c>
      <c r="G22" s="102"/>
      <c r="H22" s="102">
        <v>21262</v>
      </c>
      <c r="I22" s="102"/>
      <c r="J22" s="102">
        <v>20125</v>
      </c>
    </row>
    <row r="23" spans="1:17" ht="18.5" customHeight="1" x14ac:dyDescent="0.3">
      <c r="A23" s="43" t="s">
        <v>89</v>
      </c>
      <c r="B23" s="216"/>
      <c r="C23" s="109"/>
      <c r="D23" s="102">
        <v>226671</v>
      </c>
      <c r="E23" s="102"/>
      <c r="F23" s="102">
        <v>73245</v>
      </c>
      <c r="G23" s="102"/>
      <c r="H23" s="102">
        <v>14177</v>
      </c>
      <c r="I23" s="102"/>
      <c r="J23" s="102">
        <v>14848</v>
      </c>
    </row>
    <row r="24" spans="1:17" ht="18.5" customHeight="1" x14ac:dyDescent="0.3">
      <c r="A24" s="43" t="s">
        <v>37</v>
      </c>
      <c r="B24" s="216"/>
      <c r="C24" s="109"/>
      <c r="D24" s="102">
        <v>273491</v>
      </c>
      <c r="E24" s="102"/>
      <c r="F24" s="102">
        <v>93882</v>
      </c>
      <c r="G24" s="102"/>
      <c r="H24" s="102">
        <v>70960</v>
      </c>
      <c r="I24" s="102"/>
      <c r="J24" s="102">
        <v>41388</v>
      </c>
      <c r="K24" s="111"/>
      <c r="L24" s="111"/>
      <c r="M24" s="111"/>
      <c r="N24" s="111"/>
      <c r="O24" s="111"/>
      <c r="P24" s="111"/>
      <c r="Q24" s="111"/>
    </row>
    <row r="25" spans="1:17" ht="18.5" customHeight="1" x14ac:dyDescent="0.3">
      <c r="A25" s="30" t="s">
        <v>21</v>
      </c>
      <c r="B25" s="216"/>
      <c r="C25" s="109"/>
      <c r="D25" s="122">
        <f>SUM(D20:D24)</f>
        <v>2401733</v>
      </c>
      <c r="E25" s="102"/>
      <c r="F25" s="122">
        <f>SUM(F20:F24)</f>
        <v>676375</v>
      </c>
      <c r="G25" s="102"/>
      <c r="H25" s="122">
        <f>SUM(H20:H24)</f>
        <v>166073</v>
      </c>
      <c r="I25" s="102"/>
      <c r="J25" s="122">
        <f>SUM(J20:J24)</f>
        <v>153107</v>
      </c>
      <c r="K25" s="111"/>
      <c r="L25" s="111"/>
      <c r="M25" s="111"/>
      <c r="N25" s="111"/>
      <c r="O25" s="111"/>
      <c r="P25" s="111"/>
      <c r="Q25" s="111"/>
    </row>
    <row r="26" spans="1:17" ht="18.5" customHeight="1" x14ac:dyDescent="0.3">
      <c r="B26" s="216"/>
      <c r="C26" s="109"/>
      <c r="D26" s="102"/>
      <c r="E26" s="102"/>
      <c r="F26" s="102"/>
      <c r="G26" s="102"/>
      <c r="H26" s="102"/>
      <c r="I26" s="102"/>
      <c r="J26" s="102"/>
      <c r="K26" s="111"/>
      <c r="L26" s="111"/>
      <c r="M26" s="111"/>
      <c r="N26" s="111"/>
      <c r="O26" s="111"/>
      <c r="P26" s="111"/>
      <c r="Q26" s="111"/>
    </row>
    <row r="27" spans="1:17" ht="18.5" customHeight="1" x14ac:dyDescent="0.3">
      <c r="A27" s="30" t="s">
        <v>145</v>
      </c>
      <c r="B27" s="216"/>
      <c r="C27" s="109"/>
      <c r="D27" s="123">
        <f>D17-D25</f>
        <v>132016</v>
      </c>
      <c r="E27" s="102"/>
      <c r="F27" s="123">
        <f>F17-F25</f>
        <v>159054</v>
      </c>
      <c r="G27" s="102"/>
      <c r="H27" s="123">
        <f>H17-H25</f>
        <v>16859</v>
      </c>
      <c r="I27" s="102"/>
      <c r="J27" s="123">
        <f>J17-J25</f>
        <v>746532</v>
      </c>
      <c r="K27" s="111"/>
      <c r="L27" s="111"/>
      <c r="M27" s="111"/>
      <c r="N27" s="111"/>
      <c r="O27" s="111"/>
      <c r="P27" s="111"/>
      <c r="Q27" s="111"/>
    </row>
    <row r="28" spans="1:17" ht="18.5" customHeight="1" x14ac:dyDescent="0.3">
      <c r="A28" s="43" t="s">
        <v>38</v>
      </c>
      <c r="B28" s="216"/>
      <c r="C28" s="109"/>
      <c r="D28" s="102">
        <v>-87348</v>
      </c>
      <c r="E28" s="102"/>
      <c r="F28" s="102">
        <v>-15744</v>
      </c>
      <c r="G28" s="102"/>
      <c r="H28" s="102">
        <v>-78852</v>
      </c>
      <c r="I28" s="102"/>
      <c r="J28" s="102">
        <v>-14831</v>
      </c>
      <c r="K28" s="111"/>
      <c r="L28" s="111"/>
      <c r="M28" s="111"/>
      <c r="N28" s="111"/>
      <c r="O28" s="111"/>
      <c r="P28" s="111"/>
      <c r="Q28" s="111"/>
    </row>
    <row r="29" spans="1:17" ht="18.5" customHeight="1" x14ac:dyDescent="0.3">
      <c r="A29" s="43" t="s">
        <v>260</v>
      </c>
      <c r="B29" s="216"/>
      <c r="C29" s="109"/>
      <c r="D29" s="102">
        <v>-717</v>
      </c>
      <c r="E29" s="102"/>
      <c r="F29" s="102">
        <v>-4284</v>
      </c>
      <c r="G29" s="102"/>
      <c r="H29" s="102">
        <v>-717</v>
      </c>
      <c r="I29" s="102"/>
      <c r="J29" s="102">
        <v>-4284</v>
      </c>
      <c r="K29" s="111"/>
      <c r="L29" s="111"/>
      <c r="M29" s="111"/>
      <c r="N29" s="111"/>
      <c r="O29" s="111"/>
      <c r="P29" s="111"/>
      <c r="Q29" s="111"/>
    </row>
    <row r="30" spans="1:17" ht="18.5" customHeight="1" x14ac:dyDescent="0.3">
      <c r="A30" s="43" t="s">
        <v>265</v>
      </c>
      <c r="B30" s="216"/>
      <c r="C30" s="109"/>
      <c r="D30" s="102">
        <v>-18061</v>
      </c>
      <c r="E30" s="102"/>
      <c r="F30" s="102">
        <v>6034</v>
      </c>
      <c r="G30" s="102"/>
      <c r="H30" s="102">
        <v>-1112</v>
      </c>
      <c r="I30" s="102"/>
      <c r="J30" s="102">
        <v>5754</v>
      </c>
      <c r="K30" s="111"/>
      <c r="L30" s="111"/>
      <c r="M30" s="111"/>
      <c r="N30" s="111"/>
      <c r="O30" s="111"/>
      <c r="P30" s="111"/>
      <c r="Q30" s="111"/>
    </row>
    <row r="31" spans="1:17" ht="18.5" customHeight="1" x14ac:dyDescent="0.3">
      <c r="A31" s="36" t="s">
        <v>206</v>
      </c>
      <c r="B31" s="238"/>
      <c r="C31" s="109"/>
      <c r="D31" s="102"/>
      <c r="E31" s="102"/>
      <c r="K31" s="111"/>
      <c r="L31" s="111"/>
      <c r="M31" s="111"/>
      <c r="N31" s="111"/>
      <c r="O31" s="111"/>
      <c r="P31" s="111"/>
      <c r="Q31" s="111"/>
    </row>
    <row r="32" spans="1:17" ht="18.5" customHeight="1" x14ac:dyDescent="0.3">
      <c r="A32" s="36" t="s">
        <v>205</v>
      </c>
      <c r="B32" s="235">
        <v>4</v>
      </c>
      <c r="C32" s="109"/>
      <c r="D32" s="102">
        <v>148397</v>
      </c>
      <c r="E32" s="102"/>
      <c r="F32" s="102">
        <v>0</v>
      </c>
      <c r="G32" s="102"/>
      <c r="H32" s="102">
        <v>148397</v>
      </c>
      <c r="I32" s="102"/>
      <c r="J32" s="102">
        <v>0</v>
      </c>
      <c r="K32" s="111"/>
      <c r="L32" s="111"/>
      <c r="M32" s="111"/>
      <c r="N32" s="111"/>
      <c r="O32" s="111"/>
      <c r="P32" s="111"/>
      <c r="Q32" s="111"/>
    </row>
    <row r="33" spans="1:19" ht="18.5" customHeight="1" x14ac:dyDescent="0.3">
      <c r="A33" s="43" t="s">
        <v>209</v>
      </c>
      <c r="B33" s="216"/>
      <c r="C33" s="109"/>
      <c r="D33" s="102"/>
      <c r="E33" s="102"/>
      <c r="F33" s="102"/>
      <c r="G33" s="102"/>
      <c r="H33" s="102"/>
      <c r="I33" s="102"/>
      <c r="J33" s="102"/>
      <c r="K33" s="111"/>
      <c r="L33" s="111"/>
      <c r="M33" s="111"/>
      <c r="N33" s="111"/>
      <c r="O33" s="111"/>
      <c r="P33" s="111"/>
      <c r="Q33" s="111"/>
    </row>
    <row r="34" spans="1:19" ht="18.5" customHeight="1" x14ac:dyDescent="0.3">
      <c r="A34" s="43" t="s">
        <v>208</v>
      </c>
      <c r="B34" s="216"/>
      <c r="C34" s="109"/>
      <c r="D34" s="118">
        <v>39013</v>
      </c>
      <c r="E34" s="102"/>
      <c r="F34" s="118">
        <v>-1186</v>
      </c>
      <c r="G34" s="102"/>
      <c r="H34" s="118">
        <v>0</v>
      </c>
      <c r="I34" s="102"/>
      <c r="J34" s="118">
        <v>0</v>
      </c>
      <c r="K34" s="111"/>
      <c r="L34" s="111"/>
      <c r="M34" s="111"/>
      <c r="N34" s="111"/>
      <c r="O34" s="111"/>
      <c r="P34" s="111"/>
      <c r="Q34" s="111"/>
    </row>
    <row r="35" spans="1:19" ht="18.5" customHeight="1" x14ac:dyDescent="0.3">
      <c r="A35" s="30" t="s">
        <v>146</v>
      </c>
      <c r="B35" s="216"/>
      <c r="C35" s="14"/>
      <c r="D35" s="14">
        <f>SUM(D27:D34)</f>
        <v>213300</v>
      </c>
      <c r="E35" s="14"/>
      <c r="F35" s="14">
        <f>SUM(F27:F34)</f>
        <v>143874</v>
      </c>
      <c r="G35" s="14"/>
      <c r="H35" s="14">
        <f>SUM(H27:H34)</f>
        <v>84575</v>
      </c>
      <c r="I35" s="14"/>
      <c r="J35" s="14">
        <f>SUM(J27:J34)</f>
        <v>733171</v>
      </c>
    </row>
    <row r="36" spans="1:19" ht="18.5" customHeight="1" x14ac:dyDescent="0.3">
      <c r="A36" s="43" t="s">
        <v>275</v>
      </c>
      <c r="B36" s="216"/>
      <c r="C36" s="109"/>
      <c r="D36" s="102">
        <v>-159</v>
      </c>
      <c r="E36" s="102"/>
      <c r="F36" s="102">
        <v>-24310</v>
      </c>
      <c r="G36" s="102"/>
      <c r="H36" s="102">
        <v>13351</v>
      </c>
      <c r="I36" s="102"/>
      <c r="J36" s="102">
        <v>-12115</v>
      </c>
      <c r="M36" s="108"/>
      <c r="N36" s="108"/>
      <c r="O36" s="108"/>
      <c r="P36" s="108"/>
      <c r="Q36" s="108"/>
      <c r="R36" s="108"/>
      <c r="S36" s="108"/>
    </row>
    <row r="37" spans="1:19" s="37" customFormat="1" ht="18.5" customHeight="1" thickBot="1" x14ac:dyDescent="0.35">
      <c r="A37" s="30" t="s">
        <v>147</v>
      </c>
      <c r="B37" s="216"/>
      <c r="C37" s="14"/>
      <c r="D37" s="52">
        <f>SUM(D35:D36)</f>
        <v>213141</v>
      </c>
      <c r="E37" s="14"/>
      <c r="F37" s="52">
        <f>SUM(F35:F36)</f>
        <v>119564</v>
      </c>
      <c r="G37" s="14"/>
      <c r="H37" s="52">
        <f>SUM(H35:H36)</f>
        <v>97926</v>
      </c>
      <c r="I37" s="14"/>
      <c r="J37" s="52">
        <f>SUM(J35:J36)</f>
        <v>721056</v>
      </c>
    </row>
    <row r="38" spans="1:19" s="37" customFormat="1" ht="18.5" customHeight="1" thickTop="1" x14ac:dyDescent="0.3">
      <c r="A38" s="30"/>
      <c r="B38" s="201"/>
      <c r="C38" s="14"/>
      <c r="D38" s="14"/>
      <c r="E38" s="14"/>
      <c r="F38" s="14"/>
      <c r="G38" s="14"/>
      <c r="H38" s="14"/>
      <c r="I38" s="14"/>
      <c r="J38" s="14"/>
    </row>
    <row r="39" spans="1:19" s="37" customFormat="1" ht="18.5" customHeight="1" x14ac:dyDescent="0.3">
      <c r="A39" s="30" t="s">
        <v>68</v>
      </c>
      <c r="B39" s="243"/>
      <c r="C39" s="14"/>
      <c r="D39" s="14"/>
      <c r="E39" s="14"/>
      <c r="F39" s="14"/>
      <c r="G39" s="14"/>
      <c r="H39" s="14"/>
      <c r="I39" s="14"/>
      <c r="J39" s="14"/>
    </row>
    <row r="40" spans="1:19" s="37" customFormat="1" ht="18.5" customHeight="1" x14ac:dyDescent="0.3">
      <c r="A40" s="35" t="s">
        <v>178</v>
      </c>
      <c r="B40" s="250"/>
      <c r="C40" s="14"/>
      <c r="D40" s="14"/>
      <c r="E40" s="14"/>
      <c r="F40" s="14"/>
      <c r="G40" s="14"/>
      <c r="H40" s="14"/>
      <c r="I40" s="14"/>
      <c r="J40" s="14"/>
    </row>
    <row r="41" spans="1:19" s="37" customFormat="1" ht="18.5" customHeight="1" x14ac:dyDescent="0.3">
      <c r="A41" s="53" t="s">
        <v>179</v>
      </c>
      <c r="B41" s="243"/>
      <c r="C41" s="14"/>
      <c r="D41" s="134">
        <v>0</v>
      </c>
      <c r="E41" s="134"/>
      <c r="F41" s="134">
        <v>11356</v>
      </c>
      <c r="G41" s="134"/>
      <c r="H41" s="134">
        <v>0</v>
      </c>
      <c r="I41" s="134"/>
      <c r="J41" s="134">
        <v>2101</v>
      </c>
    </row>
    <row r="42" spans="1:19" s="37" customFormat="1" ht="18.5" customHeight="1" x14ac:dyDescent="0.3">
      <c r="A42" s="43" t="s">
        <v>180</v>
      </c>
      <c r="B42" s="243"/>
      <c r="C42" s="14"/>
      <c r="D42" s="134"/>
      <c r="E42" s="134"/>
      <c r="F42" s="134"/>
      <c r="G42" s="134"/>
      <c r="H42" s="134"/>
      <c r="I42" s="134"/>
      <c r="J42" s="134"/>
    </row>
    <row r="43" spans="1:19" s="37" customFormat="1" ht="18.5" customHeight="1" x14ac:dyDescent="0.3">
      <c r="A43" s="43" t="s">
        <v>181</v>
      </c>
      <c r="B43" s="243"/>
      <c r="C43" s="14"/>
      <c r="D43" s="230">
        <v>0</v>
      </c>
      <c r="E43" s="134"/>
      <c r="F43" s="230">
        <v>-2271</v>
      </c>
      <c r="G43" s="134"/>
      <c r="H43" s="230">
        <v>0</v>
      </c>
      <c r="I43" s="134"/>
      <c r="J43" s="230">
        <v>-420</v>
      </c>
    </row>
    <row r="44" spans="1:19" s="37" customFormat="1" ht="18.5" customHeight="1" x14ac:dyDescent="0.3">
      <c r="A44" s="30" t="s">
        <v>182</v>
      </c>
      <c r="B44" s="243"/>
      <c r="C44" s="14"/>
      <c r="D44" s="244"/>
      <c r="E44" s="244"/>
      <c r="F44" s="244"/>
      <c r="G44" s="244"/>
      <c r="H44" s="244"/>
      <c r="I44" s="244"/>
      <c r="J44" s="244"/>
    </row>
    <row r="45" spans="1:19" s="37" customFormat="1" ht="18.5" customHeight="1" x14ac:dyDescent="0.3">
      <c r="A45" s="30" t="s">
        <v>165</v>
      </c>
      <c r="B45" s="243"/>
      <c r="C45" s="14"/>
      <c r="D45" s="167">
        <f>SUM(D41:D43)</f>
        <v>0</v>
      </c>
      <c r="E45" s="123"/>
      <c r="F45" s="167">
        <f>SUM(F41:F43)</f>
        <v>9085</v>
      </c>
      <c r="G45" s="123"/>
      <c r="H45" s="167">
        <f>SUM(H41:H43)</f>
        <v>0</v>
      </c>
      <c r="I45" s="123"/>
      <c r="J45" s="167">
        <f>SUM(J41:J43)</f>
        <v>1681</v>
      </c>
    </row>
    <row r="46" spans="1:19" s="37" customFormat="1" ht="18.5" customHeight="1" x14ac:dyDescent="0.3">
      <c r="A46" s="30" t="s">
        <v>148</v>
      </c>
      <c r="B46" s="201"/>
      <c r="C46" s="14"/>
      <c r="D46" s="245">
        <v>0</v>
      </c>
      <c r="E46" s="183"/>
      <c r="F46" s="245">
        <v>9085</v>
      </c>
      <c r="G46" s="183"/>
      <c r="H46" s="245">
        <v>0</v>
      </c>
      <c r="I46" s="183"/>
      <c r="J46" s="245">
        <v>1681</v>
      </c>
    </row>
    <row r="47" spans="1:19" s="37" customFormat="1" ht="18.5" customHeight="1" x14ac:dyDescent="0.3">
      <c r="A47" s="30"/>
      <c r="B47" s="201"/>
      <c r="C47" s="14"/>
      <c r="D47" s="123"/>
      <c r="E47" s="14"/>
      <c r="F47" s="123"/>
      <c r="G47" s="101"/>
      <c r="H47" s="123"/>
      <c r="I47" s="101"/>
      <c r="J47" s="123"/>
    </row>
    <row r="48" spans="1:19" ht="18.5" customHeight="1" thickBot="1" x14ac:dyDescent="0.35">
      <c r="A48" s="37" t="s">
        <v>129</v>
      </c>
      <c r="B48" s="201"/>
      <c r="C48" s="14"/>
      <c r="D48" s="29">
        <f>D37+D46</f>
        <v>213141</v>
      </c>
      <c r="E48" s="14"/>
      <c r="F48" s="29">
        <f>F37+F46</f>
        <v>128649</v>
      </c>
      <c r="G48" s="14"/>
      <c r="H48" s="29">
        <f>H37+H46</f>
        <v>97926</v>
      </c>
      <c r="I48" s="14"/>
      <c r="J48" s="29">
        <f>J37+J46</f>
        <v>722737</v>
      </c>
    </row>
    <row r="49" spans="1:10" ht="18.5" customHeight="1" thickTop="1" x14ac:dyDescent="0.3">
      <c r="A49" s="46"/>
      <c r="B49" s="201"/>
      <c r="C49" s="41"/>
      <c r="D49" s="41"/>
      <c r="E49" s="41"/>
      <c r="F49" s="41"/>
      <c r="G49" s="49"/>
      <c r="H49" s="41"/>
      <c r="I49" s="41"/>
      <c r="J49" s="41"/>
    </row>
    <row r="50" spans="1:10" ht="18.75" customHeight="1" x14ac:dyDescent="0.35">
      <c r="A50" s="32" t="s">
        <v>274</v>
      </c>
    </row>
    <row r="51" spans="1:10" ht="18.75" customHeight="1" x14ac:dyDescent="0.3">
      <c r="A51" s="33" t="s">
        <v>124</v>
      </c>
    </row>
    <row r="52" spans="1:10" ht="18.75" customHeight="1" x14ac:dyDescent="0.3">
      <c r="A52" s="62"/>
    </row>
    <row r="53" spans="1:10" ht="18.75" customHeight="1" x14ac:dyDescent="0.3">
      <c r="C53" s="46"/>
      <c r="D53" s="252" t="s">
        <v>0</v>
      </c>
      <c r="E53" s="252"/>
      <c r="F53" s="252"/>
      <c r="H53" s="252" t="s">
        <v>35</v>
      </c>
      <c r="I53" s="252"/>
      <c r="J53" s="252"/>
    </row>
    <row r="54" spans="1:10" ht="18.75" customHeight="1" x14ac:dyDescent="0.3">
      <c r="B54" s="202"/>
      <c r="C54" s="202"/>
      <c r="D54" s="252" t="s">
        <v>34</v>
      </c>
      <c r="E54" s="252"/>
      <c r="F54" s="252"/>
      <c r="G54" s="25"/>
      <c r="H54" s="252" t="s">
        <v>34</v>
      </c>
      <c r="I54" s="252"/>
      <c r="J54" s="252"/>
    </row>
    <row r="55" spans="1:10" ht="18.75" customHeight="1" x14ac:dyDescent="0.3">
      <c r="B55" s="202"/>
      <c r="C55" s="202"/>
      <c r="D55" s="254" t="s">
        <v>125</v>
      </c>
      <c r="E55" s="254"/>
      <c r="F55" s="254"/>
      <c r="G55" s="25"/>
      <c r="H55" s="254" t="s">
        <v>125</v>
      </c>
      <c r="I55" s="254"/>
      <c r="J55" s="254"/>
    </row>
    <row r="56" spans="1:10" ht="18.75" customHeight="1" x14ac:dyDescent="0.3">
      <c r="B56" s="202"/>
      <c r="C56" s="202"/>
      <c r="D56" s="255" t="s">
        <v>236</v>
      </c>
      <c r="E56" s="256"/>
      <c r="F56" s="256"/>
      <c r="G56" s="25"/>
      <c r="H56" s="255" t="s">
        <v>236</v>
      </c>
      <c r="I56" s="256"/>
      <c r="J56" s="256"/>
    </row>
    <row r="57" spans="1:10" ht="18.75" customHeight="1" x14ac:dyDescent="0.3">
      <c r="B57" s="201" t="s">
        <v>2</v>
      </c>
      <c r="C57" s="203"/>
      <c r="D57" s="202">
        <f>D8</f>
        <v>2023</v>
      </c>
      <c r="E57" s="242"/>
      <c r="F57" s="242">
        <f t="shared" ref="F57:J57" si="0">F8</f>
        <v>2022</v>
      </c>
      <c r="G57" s="242"/>
      <c r="H57" s="242">
        <f t="shared" si="0"/>
        <v>2023</v>
      </c>
      <c r="I57" s="242"/>
      <c r="J57" s="242">
        <f t="shared" si="0"/>
        <v>2022</v>
      </c>
    </row>
    <row r="58" spans="1:10" ht="18.75" customHeight="1" x14ac:dyDescent="0.3">
      <c r="B58" s="201"/>
      <c r="C58" s="201"/>
      <c r="D58" s="251" t="s">
        <v>122</v>
      </c>
      <c r="E58" s="251"/>
      <c r="F58" s="251"/>
      <c r="G58" s="251"/>
      <c r="H58" s="251"/>
      <c r="I58" s="251"/>
      <c r="J58" s="251"/>
    </row>
    <row r="59" spans="1:10" s="37" customFormat="1" ht="18.75" customHeight="1" x14ac:dyDescent="0.3">
      <c r="A59" s="30" t="s">
        <v>228</v>
      </c>
      <c r="B59" s="97"/>
      <c r="C59" s="97"/>
      <c r="D59" s="97"/>
      <c r="E59" s="97"/>
      <c r="F59" s="97"/>
      <c r="G59" s="97"/>
      <c r="H59" s="97"/>
      <c r="I59" s="97"/>
      <c r="J59" s="97"/>
    </row>
    <row r="60" spans="1:10" ht="18.75" customHeight="1" x14ac:dyDescent="0.3">
      <c r="A60" s="43" t="s">
        <v>91</v>
      </c>
      <c r="B60" s="216"/>
      <c r="C60" s="216"/>
      <c r="D60" s="109">
        <v>166945</v>
      </c>
      <c r="E60" s="216"/>
      <c r="F60" s="109">
        <v>107282</v>
      </c>
      <c r="G60" s="216"/>
      <c r="H60" s="109">
        <v>97926</v>
      </c>
      <c r="I60" s="216"/>
      <c r="J60" s="109">
        <v>721056</v>
      </c>
    </row>
    <row r="61" spans="1:10" ht="18.75" customHeight="1" x14ac:dyDescent="0.3">
      <c r="A61" s="43" t="s">
        <v>92</v>
      </c>
      <c r="B61" s="216"/>
      <c r="C61" s="216"/>
      <c r="D61" s="113">
        <v>46196</v>
      </c>
      <c r="E61" s="216"/>
      <c r="F61" s="113">
        <v>12282</v>
      </c>
      <c r="G61" s="216"/>
      <c r="H61" s="142">
        <v>0</v>
      </c>
      <c r="I61" s="216"/>
      <c r="J61" s="142">
        <v>0</v>
      </c>
    </row>
    <row r="62" spans="1:10" s="37" customFormat="1" ht="18.75" customHeight="1" thickBot="1" x14ac:dyDescent="0.35">
      <c r="A62" s="30" t="s">
        <v>147</v>
      </c>
      <c r="B62" s="97"/>
      <c r="C62" s="97"/>
      <c r="D62" s="29">
        <f>SUM(D60:D61)</f>
        <v>213141</v>
      </c>
      <c r="E62" s="97"/>
      <c r="F62" s="29">
        <f>F37</f>
        <v>119564</v>
      </c>
      <c r="G62" s="97"/>
      <c r="H62" s="29">
        <f>SUM(H60:H61)</f>
        <v>97926</v>
      </c>
      <c r="I62" s="97"/>
      <c r="J62" s="29">
        <f>J37</f>
        <v>721056</v>
      </c>
    </row>
    <row r="63" spans="1:10" ht="18.75" customHeight="1" thickTop="1" x14ac:dyDescent="0.3">
      <c r="B63" s="216"/>
      <c r="C63" s="216"/>
      <c r="D63" s="216"/>
      <c r="E63" s="216"/>
      <c r="F63" s="216"/>
      <c r="G63" s="216"/>
      <c r="H63" s="216"/>
      <c r="I63" s="216"/>
      <c r="J63" s="216"/>
    </row>
    <row r="64" spans="1:10" s="37" customFormat="1" ht="18.75" customHeight="1" x14ac:dyDescent="0.3">
      <c r="A64" s="30" t="s">
        <v>229</v>
      </c>
      <c r="B64" s="97"/>
      <c r="C64" s="97"/>
      <c r="D64" s="97"/>
      <c r="E64" s="97"/>
      <c r="F64" s="97"/>
      <c r="G64" s="97"/>
      <c r="H64" s="97"/>
      <c r="I64" s="97"/>
      <c r="J64" s="97"/>
    </row>
    <row r="65" spans="1:12" ht="18.75" customHeight="1" x14ac:dyDescent="0.3">
      <c r="A65" s="43" t="s">
        <v>91</v>
      </c>
      <c r="B65" s="216"/>
      <c r="C65" s="216"/>
      <c r="D65" s="109">
        <v>166945</v>
      </c>
      <c r="E65" s="216"/>
      <c r="F65" s="109">
        <v>114908</v>
      </c>
      <c r="G65" s="216"/>
      <c r="H65" s="109">
        <v>97926</v>
      </c>
      <c r="I65" s="216"/>
      <c r="J65" s="109">
        <v>722737</v>
      </c>
    </row>
    <row r="66" spans="1:12" ht="18.75" customHeight="1" x14ac:dyDescent="0.3">
      <c r="A66" s="43" t="s">
        <v>92</v>
      </c>
      <c r="B66" s="216"/>
      <c r="C66" s="216"/>
      <c r="D66" s="113">
        <v>46196</v>
      </c>
      <c r="E66" s="216"/>
      <c r="F66" s="113">
        <v>13741</v>
      </c>
      <c r="G66" s="216"/>
      <c r="H66" s="142">
        <v>0</v>
      </c>
      <c r="I66" s="216"/>
      <c r="J66" s="142">
        <v>0</v>
      </c>
    </row>
    <row r="67" spans="1:12" s="37" customFormat="1" ht="18.75" customHeight="1" thickBot="1" x14ac:dyDescent="0.35">
      <c r="A67" s="30" t="s">
        <v>129</v>
      </c>
      <c r="B67" s="97"/>
      <c r="C67" s="97"/>
      <c r="D67" s="29">
        <f>SUM(D65:D66)</f>
        <v>213141</v>
      </c>
      <c r="E67" s="97"/>
      <c r="F67" s="29">
        <f>F48</f>
        <v>128649</v>
      </c>
      <c r="G67" s="97"/>
      <c r="H67" s="29">
        <f>SUM(H65:H66)</f>
        <v>97926</v>
      </c>
      <c r="I67" s="97"/>
      <c r="J67" s="29">
        <f>J48</f>
        <v>722737</v>
      </c>
    </row>
    <row r="68" spans="1:12" ht="18.75" customHeight="1" thickTop="1" x14ac:dyDescent="0.3">
      <c r="B68" s="216"/>
      <c r="C68" s="216"/>
      <c r="D68" s="216"/>
      <c r="E68" s="216"/>
      <c r="F68" s="216"/>
      <c r="G68" s="216"/>
      <c r="H68" s="216"/>
      <c r="I68" s="216"/>
      <c r="J68" s="216"/>
    </row>
    <row r="69" spans="1:12" ht="18.75" customHeight="1" thickBot="1" x14ac:dyDescent="0.35">
      <c r="A69" s="35" t="s">
        <v>183</v>
      </c>
      <c r="B69" s="216">
        <v>10</v>
      </c>
      <c r="C69" s="216"/>
      <c r="D69" s="196">
        <v>0.10249999999999999</v>
      </c>
      <c r="E69" s="170"/>
      <c r="F69" s="196">
        <v>8.8099999999999998E-2</v>
      </c>
      <c r="G69" s="170"/>
      <c r="H69" s="196">
        <v>6.0100000000000001E-2</v>
      </c>
      <c r="I69" s="170"/>
      <c r="J69" s="196">
        <v>0.59209999999999996</v>
      </c>
    </row>
    <row r="70" spans="1:12" ht="18.75" customHeight="1" thickTop="1" thickBot="1" x14ac:dyDescent="0.35">
      <c r="A70" s="30" t="s">
        <v>184</v>
      </c>
      <c r="B70" s="216">
        <v>10</v>
      </c>
      <c r="C70" s="216"/>
      <c r="D70" s="196">
        <v>9.0499999999999997E-2</v>
      </c>
      <c r="E70" s="170"/>
      <c r="F70" s="196">
        <v>8.2600000000000007E-2</v>
      </c>
      <c r="G70" s="170"/>
      <c r="H70" s="196">
        <v>5.3100000000000001E-2</v>
      </c>
      <c r="I70" s="170"/>
      <c r="J70" s="196">
        <v>0.55510000000000004</v>
      </c>
    </row>
    <row r="71" spans="1:12" ht="18.75" customHeight="1" thickTop="1" x14ac:dyDescent="0.3">
      <c r="B71" s="201"/>
      <c r="C71" s="201"/>
      <c r="D71" s="109"/>
      <c r="E71" s="201"/>
      <c r="F71" s="109"/>
      <c r="G71" s="201"/>
      <c r="H71" s="109"/>
      <c r="I71" s="201"/>
      <c r="J71" s="109"/>
    </row>
    <row r="72" spans="1:12" s="48" customFormat="1" ht="18.75" customHeight="1" x14ac:dyDescent="0.3">
      <c r="A72" s="53"/>
      <c r="B72" s="11"/>
      <c r="C72" s="51"/>
      <c r="D72" s="50"/>
      <c r="E72" s="51"/>
      <c r="F72" s="50"/>
      <c r="G72" s="51"/>
      <c r="H72" s="55"/>
      <c r="I72" s="51"/>
      <c r="J72" s="55"/>
    </row>
    <row r="73" spans="1:12" ht="18.75" customHeight="1" x14ac:dyDescent="0.3">
      <c r="B73" s="169"/>
      <c r="C73" s="87"/>
      <c r="D73" s="169"/>
      <c r="E73" s="87"/>
      <c r="F73" s="169"/>
      <c r="G73" s="168"/>
      <c r="H73" s="169"/>
      <c r="I73" s="87"/>
      <c r="J73" s="169"/>
      <c r="K73" s="169"/>
      <c r="L73" s="169"/>
    </row>
    <row r="74" spans="1:12" ht="18.75" customHeight="1" x14ac:dyDescent="0.3">
      <c r="B74" s="169"/>
      <c r="C74" s="87"/>
      <c r="D74" s="169"/>
      <c r="E74" s="87"/>
      <c r="F74" s="169"/>
      <c r="G74" s="168"/>
      <c r="H74" s="169"/>
      <c r="I74" s="87"/>
      <c r="J74" s="169"/>
      <c r="K74" s="169"/>
      <c r="L74" s="169"/>
    </row>
  </sheetData>
  <mergeCells count="18">
    <mergeCell ref="D55:F55"/>
    <mergeCell ref="H55:J55"/>
    <mergeCell ref="D56:F56"/>
    <mergeCell ref="H56:J56"/>
    <mergeCell ref="D58:J58"/>
    <mergeCell ref="D54:F54"/>
    <mergeCell ref="H54:J54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3:F53"/>
    <mergeCell ref="H53:J53"/>
  </mergeCells>
  <pageMargins left="0.7" right="0.7" top="0.75" bottom="0.75" header="0.3" footer="0.3"/>
  <pageSetup paperSize="9" scale="76" firstPageNumber="4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68AC-4DD7-4D0C-A357-E91CCC11C40F}">
  <dimension ref="A1:S74"/>
  <sheetViews>
    <sheetView view="pageBreakPreview" topLeftCell="B45" zoomScale="85" zoomScaleNormal="100" zoomScaleSheetLayoutView="85" workbookViewId="0">
      <selection activeCell="D69" sqref="D69:J70"/>
    </sheetView>
  </sheetViews>
  <sheetFormatPr defaultColWidth="9.1796875" defaultRowHeight="14" x14ac:dyDescent="0.3"/>
  <cols>
    <col min="1" max="1" width="45.81640625" style="43" customWidth="1"/>
    <col min="2" max="2" width="6.36328125" style="46" customWidth="1"/>
    <col min="3" max="3" width="1.81640625" style="48" customWidth="1"/>
    <col min="4" max="4" width="14.08984375" style="46" customWidth="1"/>
    <col min="5" max="5" width="1.81640625" style="48" customWidth="1"/>
    <col min="6" max="6" width="14.08984375" style="46" customWidth="1"/>
    <col min="7" max="7" width="1.81640625" style="39" customWidth="1"/>
    <col min="8" max="8" width="14.08984375" style="46" customWidth="1"/>
    <col min="9" max="9" width="1.81640625" style="48" customWidth="1"/>
    <col min="10" max="10" width="14.08984375" style="46" customWidth="1"/>
    <col min="11" max="16384" width="9.1796875" style="46"/>
  </cols>
  <sheetData>
    <row r="1" spans="1:10" ht="18.75" customHeight="1" x14ac:dyDescent="0.35">
      <c r="A1" s="32" t="s">
        <v>76</v>
      </c>
    </row>
    <row r="2" spans="1:10" ht="18.75" customHeight="1" x14ac:dyDescent="0.3">
      <c r="A2" s="33" t="s">
        <v>124</v>
      </c>
    </row>
    <row r="3" spans="1:10" ht="18.75" customHeight="1" x14ac:dyDescent="0.3">
      <c r="A3" s="62"/>
    </row>
    <row r="4" spans="1:10" ht="18.5" customHeight="1" x14ac:dyDescent="0.3">
      <c r="C4" s="46"/>
      <c r="D4" s="252" t="s">
        <v>0</v>
      </c>
      <c r="E4" s="252"/>
      <c r="F4" s="252"/>
      <c r="H4" s="252" t="s">
        <v>35</v>
      </c>
      <c r="I4" s="252"/>
      <c r="J4" s="252"/>
    </row>
    <row r="5" spans="1:10" ht="18.5" customHeight="1" x14ac:dyDescent="0.3">
      <c r="B5" s="233"/>
      <c r="C5" s="233"/>
      <c r="D5" s="252" t="s">
        <v>34</v>
      </c>
      <c r="E5" s="252"/>
      <c r="F5" s="252"/>
      <c r="G5" s="25"/>
      <c r="H5" s="252" t="s">
        <v>34</v>
      </c>
      <c r="I5" s="252"/>
      <c r="J5" s="252"/>
    </row>
    <row r="6" spans="1:10" ht="18.5" customHeight="1" x14ac:dyDescent="0.3">
      <c r="B6" s="233"/>
      <c r="C6" s="233"/>
      <c r="D6" s="254" t="s">
        <v>221</v>
      </c>
      <c r="E6" s="254"/>
      <c r="F6" s="254"/>
      <c r="G6" s="25"/>
      <c r="H6" s="254" t="s">
        <v>221</v>
      </c>
      <c r="I6" s="254"/>
      <c r="J6" s="254"/>
    </row>
    <row r="7" spans="1:10" ht="18.5" customHeight="1" x14ac:dyDescent="0.3">
      <c r="B7" s="233"/>
      <c r="C7" s="233"/>
      <c r="D7" s="255" t="s">
        <v>220</v>
      </c>
      <c r="E7" s="256"/>
      <c r="F7" s="256"/>
      <c r="G7" s="25"/>
      <c r="H7" s="255" t="s">
        <v>220</v>
      </c>
      <c r="I7" s="256"/>
      <c r="J7" s="256"/>
    </row>
    <row r="8" spans="1:10" ht="18.5" customHeight="1" x14ac:dyDescent="0.3">
      <c r="B8" s="232" t="s">
        <v>2</v>
      </c>
      <c r="C8" s="234"/>
      <c r="D8" s="233">
        <v>2022</v>
      </c>
      <c r="E8" s="234"/>
      <c r="F8" s="233">
        <v>2021</v>
      </c>
      <c r="H8" s="233">
        <v>2022</v>
      </c>
      <c r="I8" s="234"/>
      <c r="J8" s="233">
        <v>2021</v>
      </c>
    </row>
    <row r="9" spans="1:10" ht="18.5" customHeight="1" x14ac:dyDescent="0.3">
      <c r="B9" s="232"/>
      <c r="C9" s="232"/>
      <c r="D9" s="251" t="s">
        <v>122</v>
      </c>
      <c r="E9" s="251"/>
      <c r="F9" s="251"/>
      <c r="G9" s="251"/>
      <c r="H9" s="251"/>
      <c r="I9" s="251"/>
      <c r="J9" s="251"/>
    </row>
    <row r="10" spans="1:10" ht="18.5" customHeight="1" x14ac:dyDescent="0.3">
      <c r="A10" s="35" t="s">
        <v>74</v>
      </c>
      <c r="B10" s="232"/>
    </row>
    <row r="11" spans="1:10" ht="18.5" customHeight="1" x14ac:dyDescent="0.3">
      <c r="A11" s="43" t="s">
        <v>84</v>
      </c>
      <c r="B11" s="232"/>
      <c r="D11" s="102"/>
      <c r="E11" s="102"/>
      <c r="F11" s="102"/>
      <c r="G11" s="102"/>
      <c r="H11" s="102"/>
      <c r="I11" s="102"/>
      <c r="J11" s="102"/>
    </row>
    <row r="12" spans="1:10" ht="18.5" customHeight="1" x14ac:dyDescent="0.3">
      <c r="A12" s="43" t="s">
        <v>85</v>
      </c>
      <c r="B12" s="232"/>
      <c r="C12" s="109"/>
      <c r="D12" s="102"/>
      <c r="E12" s="102"/>
      <c r="F12" s="102"/>
      <c r="G12" s="102"/>
      <c r="H12" s="102"/>
      <c r="I12" s="102"/>
      <c r="J12" s="102"/>
    </row>
    <row r="13" spans="1:10" ht="18.5" customHeight="1" x14ac:dyDescent="0.3">
      <c r="A13" s="43" t="s">
        <v>87</v>
      </c>
      <c r="B13" s="232"/>
      <c r="C13" s="109"/>
      <c r="D13" s="102"/>
      <c r="E13" s="102"/>
      <c r="F13" s="102"/>
      <c r="G13" s="102"/>
      <c r="H13" s="102"/>
      <c r="I13" s="102"/>
      <c r="J13" s="102"/>
    </row>
    <row r="14" spans="1:10" ht="18.5" customHeight="1" x14ac:dyDescent="0.3">
      <c r="A14" s="43" t="s">
        <v>88</v>
      </c>
      <c r="B14" s="232"/>
      <c r="C14" s="109"/>
      <c r="D14" s="102"/>
      <c r="E14" s="102"/>
      <c r="F14" s="102"/>
      <c r="G14" s="102"/>
      <c r="H14" s="102"/>
      <c r="I14" s="102"/>
      <c r="J14" s="102"/>
    </row>
    <row r="15" spans="1:10" ht="18.5" customHeight="1" x14ac:dyDescent="0.3">
      <c r="A15" s="43" t="s">
        <v>169</v>
      </c>
      <c r="B15" s="232"/>
      <c r="C15" s="109"/>
      <c r="D15" s="102"/>
      <c r="E15" s="102"/>
      <c r="F15" s="102"/>
      <c r="G15" s="102"/>
      <c r="H15" s="102"/>
      <c r="I15" s="102"/>
      <c r="J15" s="102"/>
    </row>
    <row r="16" spans="1:10" ht="18.5" customHeight="1" x14ac:dyDescent="0.3">
      <c r="A16" s="43" t="s">
        <v>19</v>
      </c>
      <c r="B16" s="232"/>
      <c r="C16" s="109"/>
      <c r="D16" s="102"/>
      <c r="E16" s="102"/>
      <c r="F16" s="102"/>
      <c r="G16" s="102"/>
      <c r="H16" s="102"/>
      <c r="I16" s="102"/>
      <c r="J16" s="102"/>
    </row>
    <row r="17" spans="1:17" ht="18.5" customHeight="1" x14ac:dyDescent="0.3">
      <c r="A17" s="30" t="s">
        <v>75</v>
      </c>
      <c r="B17" s="232">
        <v>10</v>
      </c>
      <c r="C17" s="14"/>
      <c r="D17" s="28">
        <f>SUM(D11:D16)</f>
        <v>0</v>
      </c>
      <c r="E17" s="14"/>
      <c r="F17" s="28">
        <f>SUM(F11:F16)</f>
        <v>0</v>
      </c>
      <c r="G17" s="14"/>
      <c r="H17" s="28">
        <f>SUM(H11:H16)</f>
        <v>0</v>
      </c>
      <c r="I17" s="14"/>
      <c r="J17" s="28">
        <f>SUM(J11:J16)</f>
        <v>0</v>
      </c>
    </row>
    <row r="18" spans="1:17" ht="18.5" customHeight="1" x14ac:dyDescent="0.3">
      <c r="B18" s="232"/>
      <c r="C18" s="41"/>
      <c r="D18" s="45"/>
      <c r="E18" s="41"/>
      <c r="F18" s="45"/>
      <c r="G18" s="49"/>
      <c r="H18" s="45"/>
      <c r="I18" s="41"/>
      <c r="J18" s="45"/>
    </row>
    <row r="19" spans="1:17" ht="18.5" customHeight="1" x14ac:dyDescent="0.3">
      <c r="A19" s="35" t="s">
        <v>20</v>
      </c>
      <c r="B19" s="232"/>
      <c r="C19" s="41"/>
      <c r="D19" s="45"/>
      <c r="E19" s="41"/>
      <c r="F19" s="45"/>
      <c r="G19" s="49"/>
      <c r="H19" s="45"/>
      <c r="I19" s="41"/>
      <c r="J19" s="45"/>
    </row>
    <row r="20" spans="1:17" ht="18.5" customHeight="1" x14ac:dyDescent="0.3">
      <c r="A20" s="43" t="s">
        <v>86</v>
      </c>
      <c r="B20" s="232"/>
      <c r="C20" s="111"/>
      <c r="D20" s="102"/>
      <c r="E20" s="102"/>
      <c r="F20" s="102"/>
      <c r="G20" s="102"/>
      <c r="H20" s="102"/>
      <c r="I20" s="102"/>
      <c r="J20" s="102"/>
    </row>
    <row r="21" spans="1:17" ht="18.5" customHeight="1" x14ac:dyDescent="0.3">
      <c r="A21" s="43" t="s">
        <v>177</v>
      </c>
      <c r="B21" s="232"/>
      <c r="C21" s="111"/>
      <c r="D21" s="102"/>
      <c r="E21" s="102"/>
      <c r="F21" s="102"/>
      <c r="G21" s="102"/>
      <c r="H21" s="102"/>
      <c r="I21" s="102"/>
      <c r="J21" s="102"/>
    </row>
    <row r="22" spans="1:17" ht="18.5" customHeight="1" x14ac:dyDescent="0.3">
      <c r="A22" s="43" t="s">
        <v>90</v>
      </c>
      <c r="B22" s="232"/>
      <c r="C22" s="111"/>
      <c r="D22" s="102"/>
      <c r="E22" s="102"/>
      <c r="F22" s="102"/>
      <c r="G22" s="102"/>
      <c r="H22" s="102"/>
      <c r="I22" s="102"/>
      <c r="J22" s="102"/>
    </row>
    <row r="23" spans="1:17" ht="18.5" customHeight="1" x14ac:dyDescent="0.3">
      <c r="A23" s="43" t="s">
        <v>89</v>
      </c>
      <c r="B23" s="232"/>
      <c r="C23" s="109"/>
      <c r="D23" s="102"/>
      <c r="E23" s="102"/>
      <c r="F23" s="102"/>
      <c r="G23" s="102"/>
      <c r="H23" s="102"/>
      <c r="I23" s="102"/>
      <c r="J23" s="102"/>
    </row>
    <row r="24" spans="1:17" ht="18.5" customHeight="1" x14ac:dyDescent="0.3">
      <c r="A24" s="43" t="s">
        <v>37</v>
      </c>
      <c r="B24" s="232"/>
      <c r="C24" s="109"/>
      <c r="D24" s="102"/>
      <c r="E24" s="102"/>
      <c r="F24" s="102"/>
      <c r="G24" s="102"/>
      <c r="H24" s="102"/>
      <c r="I24" s="102"/>
      <c r="J24" s="102"/>
      <c r="K24" s="111"/>
      <c r="L24" s="111"/>
      <c r="M24" s="111"/>
      <c r="N24" s="111"/>
      <c r="O24" s="111"/>
      <c r="P24" s="111"/>
      <c r="Q24" s="111"/>
    </row>
    <row r="25" spans="1:17" ht="18.5" customHeight="1" x14ac:dyDescent="0.3">
      <c r="A25" s="30" t="s">
        <v>21</v>
      </c>
      <c r="B25" s="232"/>
      <c r="C25" s="109"/>
      <c r="D25" s="122">
        <f>SUM(D20:D24)</f>
        <v>0</v>
      </c>
      <c r="E25" s="102"/>
      <c r="F25" s="122">
        <f>SUM(F20:F24)</f>
        <v>0</v>
      </c>
      <c r="G25" s="102"/>
      <c r="H25" s="122">
        <f>SUM(H20:H24)</f>
        <v>0</v>
      </c>
      <c r="I25" s="102"/>
      <c r="J25" s="122">
        <f>SUM(J20:J24)</f>
        <v>0</v>
      </c>
      <c r="K25" s="111"/>
      <c r="L25" s="111"/>
      <c r="M25" s="111"/>
      <c r="N25" s="111"/>
      <c r="O25" s="111"/>
      <c r="P25" s="111"/>
      <c r="Q25" s="111"/>
    </row>
    <row r="26" spans="1:17" ht="18.5" customHeight="1" x14ac:dyDescent="0.3">
      <c r="B26" s="232"/>
      <c r="C26" s="109"/>
      <c r="D26" s="102"/>
      <c r="E26" s="102"/>
      <c r="F26" s="102"/>
      <c r="G26" s="102"/>
      <c r="H26" s="102"/>
      <c r="I26" s="102"/>
      <c r="J26" s="102"/>
      <c r="K26" s="111"/>
      <c r="L26" s="111"/>
      <c r="M26" s="111"/>
      <c r="N26" s="111"/>
      <c r="O26" s="111"/>
      <c r="P26" s="111"/>
      <c r="Q26" s="111"/>
    </row>
    <row r="27" spans="1:17" ht="18.5" customHeight="1" x14ac:dyDescent="0.3">
      <c r="A27" s="30" t="s">
        <v>145</v>
      </c>
      <c r="B27" s="232"/>
      <c r="C27" s="109"/>
      <c r="D27" s="123"/>
      <c r="E27" s="102"/>
      <c r="F27" s="123"/>
      <c r="G27" s="102"/>
      <c r="H27" s="123"/>
      <c r="I27" s="102"/>
      <c r="J27" s="123"/>
      <c r="K27" s="111"/>
      <c r="L27" s="111"/>
      <c r="M27" s="111"/>
      <c r="N27" s="111"/>
      <c r="O27" s="111"/>
      <c r="P27" s="111"/>
      <c r="Q27" s="111"/>
    </row>
    <row r="28" spans="1:17" ht="18.5" customHeight="1" x14ac:dyDescent="0.3">
      <c r="A28" s="43" t="s">
        <v>38</v>
      </c>
      <c r="B28" s="232"/>
      <c r="C28" s="109"/>
      <c r="D28" s="102"/>
      <c r="E28" s="102"/>
      <c r="F28" s="102"/>
      <c r="G28" s="102"/>
      <c r="H28" s="102"/>
      <c r="I28" s="102"/>
      <c r="J28" s="102"/>
      <c r="K28" s="111"/>
      <c r="L28" s="111"/>
      <c r="M28" s="111"/>
      <c r="N28" s="111"/>
      <c r="O28" s="111"/>
      <c r="P28" s="111"/>
      <c r="Q28" s="111"/>
    </row>
    <row r="29" spans="1:17" ht="18.5" customHeight="1" x14ac:dyDescent="0.3">
      <c r="A29" s="43" t="s">
        <v>204</v>
      </c>
      <c r="B29" s="232"/>
      <c r="C29" s="109"/>
      <c r="D29" s="102"/>
      <c r="E29" s="102"/>
      <c r="F29" s="102"/>
      <c r="G29" s="102"/>
      <c r="H29" s="102"/>
      <c r="I29" s="102"/>
      <c r="J29" s="102"/>
      <c r="K29" s="111"/>
      <c r="L29" s="111"/>
      <c r="M29" s="111"/>
      <c r="N29" s="111"/>
      <c r="O29" s="111"/>
      <c r="P29" s="111"/>
      <c r="Q29" s="111"/>
    </row>
    <row r="30" spans="1:17" ht="18.5" customHeight="1" x14ac:dyDescent="0.3">
      <c r="A30" s="43" t="s">
        <v>152</v>
      </c>
      <c r="B30" s="232"/>
      <c r="C30" s="109"/>
      <c r="D30" s="102"/>
      <c r="E30" s="102"/>
      <c r="F30" s="102"/>
      <c r="G30" s="102"/>
      <c r="H30" s="102"/>
      <c r="I30" s="102"/>
      <c r="J30" s="102"/>
      <c r="K30" s="111"/>
      <c r="L30" s="111"/>
      <c r="M30" s="111"/>
      <c r="N30" s="111"/>
      <c r="O30" s="111"/>
      <c r="P30" s="111"/>
      <c r="Q30" s="111"/>
    </row>
    <row r="31" spans="1:17" ht="18.5" customHeight="1" x14ac:dyDescent="0.3">
      <c r="A31" s="36" t="s">
        <v>206</v>
      </c>
      <c r="B31" s="238"/>
      <c r="C31" s="109"/>
      <c r="D31" s="102"/>
      <c r="E31" s="102"/>
      <c r="F31" s="102"/>
      <c r="G31" s="102"/>
      <c r="H31" s="102"/>
      <c r="I31" s="102"/>
      <c r="J31" s="102"/>
      <c r="K31" s="111"/>
      <c r="L31" s="111"/>
      <c r="M31" s="111"/>
      <c r="N31" s="111"/>
      <c r="O31" s="111"/>
      <c r="P31" s="111"/>
      <c r="Q31" s="111"/>
    </row>
    <row r="32" spans="1:17" ht="18.5" customHeight="1" x14ac:dyDescent="0.3">
      <c r="A32" s="36" t="s">
        <v>205</v>
      </c>
      <c r="B32" s="235">
        <v>13</v>
      </c>
      <c r="C32" s="109"/>
      <c r="D32" s="102"/>
      <c r="E32" s="102"/>
      <c r="F32" s="102"/>
      <c r="G32" s="102"/>
      <c r="H32" s="102"/>
      <c r="I32" s="102"/>
      <c r="J32" s="102"/>
      <c r="K32" s="111"/>
      <c r="L32" s="111"/>
      <c r="M32" s="111"/>
      <c r="N32" s="111"/>
      <c r="O32" s="111"/>
      <c r="P32" s="111"/>
      <c r="Q32" s="111"/>
    </row>
    <row r="33" spans="1:19" ht="18.5" customHeight="1" x14ac:dyDescent="0.3">
      <c r="A33" s="43" t="s">
        <v>230</v>
      </c>
      <c r="B33" s="232"/>
      <c r="C33" s="109"/>
      <c r="D33" s="102"/>
      <c r="E33" s="102"/>
      <c r="F33" s="102"/>
      <c r="G33" s="102"/>
      <c r="H33" s="102"/>
      <c r="I33" s="102"/>
      <c r="J33" s="102"/>
      <c r="K33" s="111"/>
      <c r="L33" s="111"/>
      <c r="M33" s="111"/>
      <c r="N33" s="111"/>
      <c r="O33" s="111"/>
      <c r="P33" s="111"/>
      <c r="Q33" s="111"/>
    </row>
    <row r="34" spans="1:19" ht="18.5" customHeight="1" x14ac:dyDescent="0.3">
      <c r="A34" s="43" t="s">
        <v>208</v>
      </c>
      <c r="B34" s="232"/>
      <c r="C34" s="109"/>
      <c r="D34" s="118"/>
      <c r="E34" s="102"/>
      <c r="F34" s="118"/>
      <c r="G34" s="102"/>
      <c r="H34" s="118"/>
      <c r="I34" s="102"/>
      <c r="J34" s="118"/>
      <c r="K34" s="111"/>
      <c r="L34" s="111"/>
      <c r="M34" s="111"/>
      <c r="N34" s="111"/>
      <c r="O34" s="111"/>
      <c r="P34" s="111"/>
      <c r="Q34" s="111"/>
    </row>
    <row r="35" spans="1:19" ht="18.5" customHeight="1" x14ac:dyDescent="0.3">
      <c r="A35" s="30" t="s">
        <v>146</v>
      </c>
      <c r="B35" s="232">
        <v>10</v>
      </c>
      <c r="C35" s="14"/>
      <c r="D35" s="14">
        <f>SUM(D27:D34)</f>
        <v>0</v>
      </c>
      <c r="E35" s="14"/>
      <c r="F35" s="14">
        <f>SUM(F27:F34)</f>
        <v>0</v>
      </c>
      <c r="G35" s="14"/>
      <c r="H35" s="14">
        <f>SUM(H27:H34)</f>
        <v>0</v>
      </c>
      <c r="I35" s="14"/>
      <c r="J35" s="14">
        <f>SUM(J27:J34)</f>
        <v>0</v>
      </c>
    </row>
    <row r="36" spans="1:19" ht="18.5" customHeight="1" x14ac:dyDescent="0.3">
      <c r="A36" s="43" t="s">
        <v>57</v>
      </c>
      <c r="B36" s="232"/>
      <c r="C36" s="109"/>
      <c r="D36" s="102"/>
      <c r="E36" s="102"/>
      <c r="F36" s="102"/>
      <c r="G36" s="102"/>
      <c r="H36" s="102"/>
      <c r="I36" s="102"/>
      <c r="J36" s="102"/>
      <c r="M36" s="108"/>
      <c r="N36" s="108"/>
      <c r="O36" s="108"/>
      <c r="P36" s="108"/>
      <c r="Q36" s="108"/>
      <c r="R36" s="108"/>
      <c r="S36" s="108"/>
    </row>
    <row r="37" spans="1:19" s="37" customFormat="1" ht="18.5" customHeight="1" thickBot="1" x14ac:dyDescent="0.35">
      <c r="A37" s="30" t="s">
        <v>147</v>
      </c>
      <c r="B37" s="232"/>
      <c r="C37" s="14"/>
      <c r="D37" s="52">
        <f>SUM(D35:D36)</f>
        <v>0</v>
      </c>
      <c r="E37" s="14"/>
      <c r="F37" s="52">
        <f>SUM(F35:F36)</f>
        <v>0</v>
      </c>
      <c r="G37" s="14"/>
      <c r="H37" s="52">
        <f>SUM(H35:H36)</f>
        <v>0</v>
      </c>
      <c r="I37" s="14"/>
      <c r="J37" s="52">
        <f>SUM(J35:J36)</f>
        <v>0</v>
      </c>
    </row>
    <row r="38" spans="1:19" s="37" customFormat="1" ht="18.5" customHeight="1" thickTop="1" x14ac:dyDescent="0.3">
      <c r="A38" s="30"/>
      <c r="B38" s="232"/>
      <c r="C38" s="14"/>
      <c r="D38" s="14"/>
      <c r="E38" s="14"/>
      <c r="F38" s="14"/>
      <c r="G38" s="14"/>
      <c r="H38" s="14"/>
      <c r="I38" s="14"/>
      <c r="J38" s="14"/>
    </row>
    <row r="39" spans="1:19" s="37" customFormat="1" ht="18.5" customHeight="1" x14ac:dyDescent="0.3">
      <c r="A39" s="30" t="s">
        <v>68</v>
      </c>
      <c r="B39" s="232"/>
      <c r="C39" s="14"/>
      <c r="D39" s="14"/>
      <c r="E39" s="14"/>
      <c r="F39" s="14"/>
      <c r="G39" s="14"/>
      <c r="H39" s="14"/>
      <c r="I39" s="14"/>
      <c r="J39" s="14"/>
    </row>
    <row r="40" spans="1:19" s="37" customFormat="1" ht="18.5" customHeight="1" x14ac:dyDescent="0.3">
      <c r="A40" s="70" t="s">
        <v>178</v>
      </c>
      <c r="B40" s="232"/>
      <c r="C40" s="14"/>
      <c r="D40" s="14"/>
      <c r="E40" s="14"/>
      <c r="F40" s="14"/>
      <c r="G40" s="14"/>
      <c r="H40" s="14"/>
      <c r="I40" s="14"/>
      <c r="J40" s="14"/>
    </row>
    <row r="41" spans="1:19" s="37" customFormat="1" ht="18.5" customHeight="1" x14ac:dyDescent="0.3">
      <c r="A41" s="43" t="s">
        <v>179</v>
      </c>
      <c r="B41" s="232"/>
      <c r="C41" s="14"/>
      <c r="D41" s="134"/>
      <c r="E41" s="14"/>
      <c r="F41" s="134"/>
      <c r="G41" s="14"/>
      <c r="H41" s="41"/>
      <c r="I41" s="14"/>
      <c r="J41" s="134"/>
    </row>
    <row r="42" spans="1:19" s="37" customFormat="1" ht="18.5" customHeight="1" x14ac:dyDescent="0.3">
      <c r="A42" s="43" t="s">
        <v>180</v>
      </c>
      <c r="B42" s="232"/>
      <c r="C42" s="14"/>
      <c r="D42" s="101"/>
      <c r="E42" s="14"/>
      <c r="F42" s="134"/>
      <c r="G42" s="14"/>
      <c r="H42" s="41"/>
      <c r="I42" s="14"/>
      <c r="J42" s="134"/>
    </row>
    <row r="43" spans="1:19" s="37" customFormat="1" ht="18.5" customHeight="1" x14ac:dyDescent="0.3">
      <c r="A43" s="43" t="s">
        <v>181</v>
      </c>
      <c r="B43" s="232"/>
      <c r="C43" s="14"/>
      <c r="D43" s="230"/>
      <c r="E43" s="14"/>
      <c r="F43" s="230"/>
      <c r="G43" s="14"/>
      <c r="H43" s="231"/>
      <c r="I43" s="14"/>
      <c r="J43" s="230"/>
    </row>
    <row r="44" spans="1:19" s="37" customFormat="1" ht="18.5" customHeight="1" x14ac:dyDescent="0.3">
      <c r="A44" s="30" t="s">
        <v>182</v>
      </c>
      <c r="B44" s="232"/>
      <c r="C44" s="14"/>
      <c r="D44" s="14"/>
      <c r="E44" s="14"/>
      <c r="F44" s="14"/>
      <c r="G44" s="14"/>
      <c r="H44" s="14"/>
      <c r="I44" s="14"/>
      <c r="J44" s="14"/>
    </row>
    <row r="45" spans="1:19" s="37" customFormat="1" ht="18.5" customHeight="1" x14ac:dyDescent="0.3">
      <c r="A45" s="30" t="s">
        <v>165</v>
      </c>
      <c r="B45" s="232"/>
      <c r="C45" s="14"/>
      <c r="D45" s="229">
        <f>SUM(D41:D43)</f>
        <v>0</v>
      </c>
      <c r="E45" s="226"/>
      <c r="F45" s="229">
        <f>SUM(F41:F43)</f>
        <v>0</v>
      </c>
      <c r="G45" s="226"/>
      <c r="H45" s="229">
        <f>SUM(H41:H43)</f>
        <v>0</v>
      </c>
      <c r="I45" s="226"/>
      <c r="J45" s="229">
        <f>SUM(J41:J43)</f>
        <v>0</v>
      </c>
    </row>
    <row r="46" spans="1:19" s="37" customFormat="1" ht="18.5" customHeight="1" x14ac:dyDescent="0.3">
      <c r="A46" s="30" t="s">
        <v>148</v>
      </c>
      <c r="B46" s="232"/>
      <c r="C46" s="14"/>
      <c r="D46" s="227">
        <f>SUM(D41:D44)</f>
        <v>0</v>
      </c>
      <c r="E46" s="228"/>
      <c r="F46" s="227">
        <f>SUM(F41:F44)</f>
        <v>0</v>
      </c>
      <c r="G46" s="228"/>
      <c r="H46" s="227">
        <f>SUM(H41:H44)</f>
        <v>0</v>
      </c>
      <c r="I46" s="228"/>
      <c r="J46" s="227">
        <f>SUM(J41:J44)</f>
        <v>0</v>
      </c>
    </row>
    <row r="47" spans="1:19" s="37" customFormat="1" ht="18.5" customHeight="1" x14ac:dyDescent="0.3">
      <c r="A47" s="30"/>
      <c r="B47" s="232"/>
      <c r="C47" s="14"/>
      <c r="D47" s="123"/>
      <c r="E47" s="14"/>
      <c r="F47" s="123"/>
      <c r="G47" s="101"/>
      <c r="H47" s="123"/>
      <c r="I47" s="101"/>
      <c r="J47" s="123"/>
    </row>
    <row r="48" spans="1:19" ht="18.5" customHeight="1" thickBot="1" x14ac:dyDescent="0.35">
      <c r="A48" s="37" t="s">
        <v>129</v>
      </c>
      <c r="B48" s="232"/>
      <c r="C48" s="14"/>
      <c r="D48" s="29">
        <f>D37+D46</f>
        <v>0</v>
      </c>
      <c r="E48" s="14"/>
      <c r="F48" s="29">
        <f>F37+F46</f>
        <v>0</v>
      </c>
      <c r="G48" s="14"/>
      <c r="H48" s="29">
        <f>H37+H46</f>
        <v>0</v>
      </c>
      <c r="I48" s="14"/>
      <c r="J48" s="29">
        <f>J37+J46</f>
        <v>0</v>
      </c>
    </row>
    <row r="49" spans="1:10" ht="18.5" customHeight="1" thickTop="1" x14ac:dyDescent="0.3">
      <c r="A49" s="46"/>
      <c r="B49" s="232"/>
      <c r="C49" s="41"/>
      <c r="D49" s="41"/>
      <c r="E49" s="41"/>
      <c r="F49" s="41"/>
      <c r="G49" s="49"/>
      <c r="H49" s="41"/>
      <c r="I49" s="41"/>
      <c r="J49" s="41"/>
    </row>
    <row r="50" spans="1:10" ht="18.75" customHeight="1" x14ac:dyDescent="0.35">
      <c r="A50" s="32" t="s">
        <v>76</v>
      </c>
    </row>
    <row r="51" spans="1:10" ht="18.75" customHeight="1" x14ac:dyDescent="0.3">
      <c r="A51" s="33" t="s">
        <v>124</v>
      </c>
    </row>
    <row r="52" spans="1:10" ht="18.75" customHeight="1" x14ac:dyDescent="0.3">
      <c r="A52" s="62"/>
    </row>
    <row r="53" spans="1:10" ht="18.75" customHeight="1" x14ac:dyDescent="0.3">
      <c r="C53" s="46"/>
      <c r="D53" s="252" t="s">
        <v>0</v>
      </c>
      <c r="E53" s="252"/>
      <c r="F53" s="252"/>
      <c r="H53" s="252" t="s">
        <v>35</v>
      </c>
      <c r="I53" s="252"/>
      <c r="J53" s="252"/>
    </row>
    <row r="54" spans="1:10" ht="18.75" customHeight="1" x14ac:dyDescent="0.3">
      <c r="B54" s="233"/>
      <c r="C54" s="233"/>
      <c r="D54" s="252" t="s">
        <v>34</v>
      </c>
      <c r="E54" s="252"/>
      <c r="F54" s="252"/>
      <c r="G54" s="25"/>
      <c r="H54" s="252" t="s">
        <v>34</v>
      </c>
      <c r="I54" s="252"/>
      <c r="J54" s="252"/>
    </row>
    <row r="55" spans="1:10" ht="18.75" customHeight="1" x14ac:dyDescent="0.3">
      <c r="B55" s="233"/>
      <c r="C55" s="233"/>
      <c r="D55" s="254" t="s">
        <v>221</v>
      </c>
      <c r="E55" s="254"/>
      <c r="F55" s="254"/>
      <c r="G55" s="25"/>
      <c r="H55" s="254" t="s">
        <v>221</v>
      </c>
      <c r="I55" s="254"/>
      <c r="J55" s="254"/>
    </row>
    <row r="56" spans="1:10" ht="18.75" customHeight="1" x14ac:dyDescent="0.3">
      <c r="B56" s="233"/>
      <c r="C56" s="233"/>
      <c r="D56" s="255" t="s">
        <v>220</v>
      </c>
      <c r="E56" s="256"/>
      <c r="F56" s="256"/>
      <c r="G56" s="25"/>
      <c r="H56" s="255" t="s">
        <v>220</v>
      </c>
      <c r="I56" s="256"/>
      <c r="J56" s="256"/>
    </row>
    <row r="57" spans="1:10" ht="18.75" customHeight="1" x14ac:dyDescent="0.3">
      <c r="B57" s="232" t="s">
        <v>2</v>
      </c>
      <c r="C57" s="234"/>
      <c r="D57" s="233">
        <v>2022</v>
      </c>
      <c r="E57" s="234"/>
      <c r="F57" s="233">
        <v>2021</v>
      </c>
      <c r="H57" s="233">
        <v>2022</v>
      </c>
      <c r="I57" s="234"/>
      <c r="J57" s="233">
        <v>2021</v>
      </c>
    </row>
    <row r="58" spans="1:10" ht="18.75" customHeight="1" x14ac:dyDescent="0.3">
      <c r="B58" s="232"/>
      <c r="C58" s="232"/>
      <c r="D58" s="251" t="s">
        <v>122</v>
      </c>
      <c r="E58" s="251"/>
      <c r="F58" s="251"/>
      <c r="G58" s="251"/>
      <c r="H58" s="251"/>
      <c r="I58" s="251"/>
      <c r="J58" s="251"/>
    </row>
    <row r="59" spans="1:10" s="37" customFormat="1" ht="18.75" customHeight="1" x14ac:dyDescent="0.3">
      <c r="A59" s="30" t="s">
        <v>228</v>
      </c>
      <c r="B59" s="97"/>
      <c r="C59" s="97"/>
      <c r="D59" s="97"/>
      <c r="E59" s="97"/>
      <c r="F59" s="97"/>
      <c r="G59" s="97"/>
      <c r="H59" s="97"/>
      <c r="I59" s="97"/>
      <c r="J59" s="97"/>
    </row>
    <row r="60" spans="1:10" ht="18.75" customHeight="1" x14ac:dyDescent="0.3">
      <c r="A60" s="43" t="s">
        <v>91</v>
      </c>
      <c r="B60" s="232"/>
      <c r="C60" s="232"/>
      <c r="D60" s="109"/>
      <c r="E60" s="232"/>
      <c r="F60" s="109"/>
      <c r="G60" s="232"/>
      <c r="H60" s="109"/>
      <c r="I60" s="232"/>
      <c r="J60" s="109"/>
    </row>
    <row r="61" spans="1:10" ht="18.75" customHeight="1" x14ac:dyDescent="0.3">
      <c r="A61" s="43" t="s">
        <v>92</v>
      </c>
      <c r="B61" s="232"/>
      <c r="C61" s="232"/>
      <c r="D61" s="113"/>
      <c r="E61" s="232"/>
      <c r="F61" s="113"/>
      <c r="G61" s="232"/>
      <c r="H61" s="142"/>
      <c r="I61" s="232"/>
      <c r="J61" s="142"/>
    </row>
    <row r="62" spans="1:10" s="37" customFormat="1" ht="18.75" customHeight="1" thickBot="1" x14ac:dyDescent="0.35">
      <c r="A62" s="30" t="s">
        <v>147</v>
      </c>
      <c r="B62" s="97"/>
      <c r="C62" s="97"/>
      <c r="D62" s="29">
        <f>D37</f>
        <v>0</v>
      </c>
      <c r="E62" s="97"/>
      <c r="F62" s="29">
        <f>F37</f>
        <v>0</v>
      </c>
      <c r="G62" s="97"/>
      <c r="H62" s="29">
        <f>SUM(H60:H61)</f>
        <v>0</v>
      </c>
      <c r="I62" s="97"/>
      <c r="J62" s="29">
        <f>J37</f>
        <v>0</v>
      </c>
    </row>
    <row r="63" spans="1:10" ht="18.75" customHeight="1" thickTop="1" x14ac:dyDescent="0.3">
      <c r="B63" s="232"/>
      <c r="C63" s="232"/>
      <c r="D63" s="232"/>
      <c r="E63" s="232"/>
      <c r="F63" s="232"/>
      <c r="G63" s="232"/>
      <c r="H63" s="232"/>
      <c r="I63" s="232"/>
      <c r="J63" s="232"/>
    </row>
    <row r="64" spans="1:10" s="37" customFormat="1" ht="18.75" customHeight="1" x14ac:dyDescent="0.3">
      <c r="A64" s="30" t="s">
        <v>229</v>
      </c>
      <c r="B64" s="97"/>
      <c r="C64" s="97"/>
      <c r="D64" s="97"/>
      <c r="E64" s="97"/>
      <c r="F64" s="97"/>
      <c r="G64" s="97"/>
      <c r="H64" s="97"/>
      <c r="I64" s="97"/>
      <c r="J64" s="97"/>
    </row>
    <row r="65" spans="1:12" ht="18.75" customHeight="1" x14ac:dyDescent="0.3">
      <c r="A65" s="43" t="s">
        <v>91</v>
      </c>
      <c r="B65" s="232"/>
      <c r="C65" s="232"/>
      <c r="D65" s="109"/>
      <c r="E65" s="232"/>
      <c r="F65" s="109"/>
      <c r="G65" s="232"/>
      <c r="H65" s="109"/>
      <c r="I65" s="232"/>
      <c r="J65" s="109"/>
    </row>
    <row r="66" spans="1:12" ht="18.75" customHeight="1" x14ac:dyDescent="0.3">
      <c r="A66" s="43" t="s">
        <v>92</v>
      </c>
      <c r="B66" s="232"/>
      <c r="C66" s="232"/>
      <c r="D66" s="113"/>
      <c r="E66" s="232"/>
      <c r="F66" s="113"/>
      <c r="G66" s="232"/>
      <c r="H66" s="142"/>
      <c r="I66" s="232"/>
      <c r="J66" s="142"/>
    </row>
    <row r="67" spans="1:12" s="37" customFormat="1" ht="18.75" customHeight="1" thickBot="1" x14ac:dyDescent="0.35">
      <c r="A67" s="30" t="s">
        <v>129</v>
      </c>
      <c r="B67" s="97"/>
      <c r="C67" s="97"/>
      <c r="D67" s="29">
        <f>D48</f>
        <v>0</v>
      </c>
      <c r="E67" s="97"/>
      <c r="F67" s="29">
        <f>F48</f>
        <v>0</v>
      </c>
      <c r="G67" s="97"/>
      <c r="H67" s="29">
        <f>SUM(H65:H66)</f>
        <v>0</v>
      </c>
      <c r="I67" s="97"/>
      <c r="J67" s="29">
        <f>J48</f>
        <v>0</v>
      </c>
    </row>
    <row r="68" spans="1:12" ht="18.75" customHeight="1" thickTop="1" x14ac:dyDescent="0.3">
      <c r="B68" s="232"/>
      <c r="C68" s="232"/>
      <c r="D68" s="232"/>
      <c r="E68" s="232"/>
      <c r="F68" s="232"/>
      <c r="G68" s="232"/>
      <c r="H68" s="232"/>
      <c r="I68" s="232"/>
      <c r="J68" s="232"/>
    </row>
    <row r="69" spans="1:12" ht="18.75" customHeight="1" thickBot="1" x14ac:dyDescent="0.35">
      <c r="A69" s="35" t="s">
        <v>183</v>
      </c>
      <c r="B69" s="232">
        <v>11</v>
      </c>
      <c r="C69" s="232"/>
      <c r="D69" s="196"/>
      <c r="E69" s="170"/>
      <c r="F69" s="196"/>
      <c r="G69" s="170"/>
      <c r="H69" s="196"/>
      <c r="I69" s="170"/>
      <c r="J69" s="196"/>
    </row>
    <row r="70" spans="1:12" ht="18.75" customHeight="1" thickTop="1" thickBot="1" x14ac:dyDescent="0.35">
      <c r="A70" s="30" t="s">
        <v>184</v>
      </c>
      <c r="B70" s="232">
        <v>11</v>
      </c>
      <c r="C70" s="232"/>
      <c r="D70" s="196"/>
      <c r="E70" s="170"/>
      <c r="F70" s="196"/>
      <c r="G70" s="170"/>
      <c r="H70" s="196"/>
      <c r="I70" s="170"/>
      <c r="J70" s="196"/>
    </row>
    <row r="71" spans="1:12" ht="18.75" customHeight="1" thickTop="1" x14ac:dyDescent="0.3">
      <c r="B71" s="232"/>
      <c r="C71" s="232"/>
      <c r="D71" s="109"/>
      <c r="E71" s="232"/>
      <c r="F71" s="109"/>
      <c r="G71" s="232"/>
      <c r="H71" s="109"/>
      <c r="I71" s="232"/>
      <c r="J71" s="109"/>
    </row>
    <row r="72" spans="1:12" s="48" customFormat="1" ht="18.75" customHeight="1" x14ac:dyDescent="0.3">
      <c r="A72" s="53"/>
      <c r="B72" s="11"/>
      <c r="C72" s="51"/>
      <c r="D72" s="50"/>
      <c r="E72" s="51"/>
      <c r="F72" s="50"/>
      <c r="G72" s="51"/>
      <c r="H72" s="55"/>
      <c r="I72" s="51"/>
      <c r="J72" s="55"/>
    </row>
    <row r="73" spans="1:12" ht="18.75" customHeight="1" x14ac:dyDescent="0.3">
      <c r="B73" s="169"/>
      <c r="C73" s="87"/>
      <c r="D73" s="169"/>
      <c r="E73" s="87"/>
      <c r="F73" s="169"/>
      <c r="G73" s="168"/>
      <c r="H73" s="169"/>
      <c r="I73" s="87"/>
      <c r="J73" s="169"/>
      <c r="K73" s="169"/>
      <c r="L73" s="169"/>
    </row>
    <row r="74" spans="1:12" ht="18.75" customHeight="1" x14ac:dyDescent="0.3">
      <c r="B74" s="169"/>
      <c r="C74" s="87"/>
      <c r="D74" s="169"/>
      <c r="E74" s="87"/>
      <c r="F74" s="169"/>
      <c r="G74" s="168"/>
      <c r="H74" s="169"/>
      <c r="I74" s="87"/>
      <c r="J74" s="169"/>
      <c r="K74" s="169"/>
      <c r="L74" s="169"/>
    </row>
  </sheetData>
  <mergeCells count="18">
    <mergeCell ref="D54:F54"/>
    <mergeCell ref="H54:J54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3:F53"/>
    <mergeCell ref="H53:J53"/>
    <mergeCell ref="D55:F55"/>
    <mergeCell ref="H55:J55"/>
    <mergeCell ref="D56:F56"/>
    <mergeCell ref="H56:J56"/>
    <mergeCell ref="D58:J58"/>
  </mergeCells>
  <pageMargins left="0.7" right="0.7" top="0.75" bottom="0.75" header="0.3" footer="0.3"/>
  <pageSetup paperSize="9" scale="76" firstPageNumber="6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E412-9F27-498C-9290-A770CFF8D214}">
  <dimension ref="A1:U39"/>
  <sheetViews>
    <sheetView view="pageBreakPreview" zoomScale="66" zoomScaleNormal="85" zoomScaleSheetLayoutView="66" workbookViewId="0">
      <selection activeCell="A21" sqref="A21"/>
    </sheetView>
  </sheetViews>
  <sheetFormatPr defaultColWidth="9.1796875" defaultRowHeight="20.25" customHeight="1" x14ac:dyDescent="0.3"/>
  <cols>
    <col min="1" max="1" width="49.36328125" style="46" customWidth="1"/>
    <col min="2" max="2" width="6.1796875" style="46" customWidth="1"/>
    <col min="3" max="3" width="1.81640625" style="46" customWidth="1"/>
    <col min="4" max="4" width="13.81640625" style="46" customWidth="1"/>
    <col min="5" max="5" width="1.81640625" style="46" customWidth="1"/>
    <col min="6" max="6" width="15.81640625" style="46" bestFit="1" customWidth="1"/>
    <col min="7" max="7" width="1.81640625" style="46" customWidth="1"/>
    <col min="8" max="8" width="14.36328125" style="46" customWidth="1"/>
    <col min="9" max="9" width="1.81640625" style="46" customWidth="1"/>
    <col min="10" max="10" width="14.36328125" style="46" customWidth="1"/>
    <col min="11" max="11" width="1.81640625" style="46" customWidth="1"/>
    <col min="12" max="12" width="13.08984375" style="46" customWidth="1"/>
    <col min="13" max="13" width="1.81640625" style="46" customWidth="1"/>
    <col min="14" max="14" width="14.36328125" style="46" customWidth="1"/>
    <col min="15" max="15" width="1.81640625" style="46" customWidth="1"/>
    <col min="16" max="16" width="13.1796875" style="46" customWidth="1"/>
    <col min="17" max="17" width="1.81640625" style="46" customWidth="1"/>
    <col min="18" max="18" width="13.90625" style="46" customWidth="1"/>
    <col min="19" max="19" width="1.81640625" style="46" customWidth="1"/>
    <col min="20" max="20" width="13.6328125" style="46" customWidth="1"/>
    <col min="21" max="16384" width="9.1796875" style="46"/>
  </cols>
  <sheetData>
    <row r="1" spans="1:20" s="91" customFormat="1" ht="20.25" customHeight="1" x14ac:dyDescent="0.45">
      <c r="A1" s="32" t="s">
        <v>274</v>
      </c>
      <c r="B1" s="90"/>
    </row>
    <row r="2" spans="1:20" s="16" customFormat="1" ht="20.25" customHeight="1" x14ac:dyDescent="0.35">
      <c r="A2" s="33" t="s">
        <v>126</v>
      </c>
      <c r="B2" s="33"/>
      <c r="F2" s="92"/>
      <c r="H2" s="92"/>
      <c r="J2" s="92"/>
    </row>
    <row r="4" spans="1:20" ht="20.25" customHeight="1" x14ac:dyDescent="0.3">
      <c r="A4" s="191"/>
      <c r="B4" s="191"/>
      <c r="C4" s="191"/>
      <c r="D4" s="252" t="s">
        <v>46</v>
      </c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</row>
    <row r="5" spans="1:20" ht="20.25" hidden="1" customHeight="1" x14ac:dyDescent="0.3">
      <c r="A5" s="191"/>
      <c r="B5" s="191"/>
      <c r="C5" s="190"/>
      <c r="E5" s="190"/>
      <c r="F5" s="190"/>
      <c r="G5" s="190"/>
      <c r="H5" s="190"/>
      <c r="I5" s="190"/>
      <c r="J5" s="190"/>
      <c r="K5" s="190"/>
      <c r="L5" s="257"/>
      <c r="M5" s="257"/>
      <c r="N5" s="257"/>
      <c r="O5" s="192"/>
      <c r="P5" s="192"/>
      <c r="Q5" s="192"/>
      <c r="R5" s="192"/>
      <c r="S5" s="192"/>
      <c r="T5" s="190"/>
    </row>
    <row r="6" spans="1:20" ht="20.25" customHeight="1" x14ac:dyDescent="0.3">
      <c r="A6" s="191"/>
      <c r="B6" s="191"/>
      <c r="C6" s="190"/>
      <c r="E6" s="190"/>
      <c r="F6" s="190"/>
      <c r="G6" s="190"/>
      <c r="H6" s="190"/>
      <c r="I6" s="190"/>
      <c r="J6" s="190"/>
      <c r="K6" s="190"/>
      <c r="L6" s="258" t="s">
        <v>41</v>
      </c>
      <c r="M6" s="258"/>
      <c r="N6" s="258"/>
      <c r="O6" s="192"/>
      <c r="P6" s="192"/>
      <c r="Q6" s="192"/>
      <c r="R6" s="192"/>
      <c r="S6" s="192"/>
      <c r="T6" s="190"/>
    </row>
    <row r="7" spans="1:20" ht="20.25" customHeight="1" x14ac:dyDescent="0.3">
      <c r="A7" s="191"/>
      <c r="B7" s="191"/>
      <c r="C7" s="190"/>
      <c r="E7" s="190"/>
      <c r="F7" s="190"/>
      <c r="G7" s="190"/>
      <c r="H7" s="190" t="s">
        <v>93</v>
      </c>
      <c r="I7" s="190"/>
      <c r="J7" s="190"/>
      <c r="K7" s="190"/>
      <c r="L7" s="192"/>
      <c r="M7" s="192"/>
      <c r="N7" s="192"/>
      <c r="O7" s="192"/>
      <c r="P7" s="192"/>
      <c r="Q7" s="192"/>
      <c r="R7" s="192"/>
      <c r="S7" s="192"/>
      <c r="T7" s="190"/>
    </row>
    <row r="8" spans="1:20" ht="20.25" customHeight="1" x14ac:dyDescent="0.3">
      <c r="A8" s="191"/>
      <c r="B8" s="191"/>
      <c r="C8" s="190"/>
      <c r="E8" s="190"/>
      <c r="F8" s="190"/>
      <c r="G8" s="190"/>
      <c r="H8" s="190" t="s">
        <v>94</v>
      </c>
      <c r="I8" s="190"/>
      <c r="J8" s="190"/>
      <c r="K8" s="190"/>
      <c r="L8" s="192"/>
      <c r="M8" s="192"/>
      <c r="N8" s="192"/>
      <c r="O8" s="192"/>
      <c r="P8" s="192" t="s">
        <v>98</v>
      </c>
      <c r="Q8" s="192"/>
      <c r="R8" s="192"/>
      <c r="S8" s="192"/>
      <c r="T8" s="190"/>
    </row>
    <row r="9" spans="1:20" ht="20.25" customHeight="1" x14ac:dyDescent="0.3">
      <c r="A9" s="191"/>
      <c r="B9" s="191"/>
      <c r="C9" s="190"/>
      <c r="D9" s="190" t="s">
        <v>31</v>
      </c>
      <c r="E9" s="190"/>
      <c r="H9" s="190" t="s">
        <v>95</v>
      </c>
      <c r="J9" s="190"/>
      <c r="L9" s="190"/>
      <c r="M9" s="190"/>
      <c r="P9" s="190" t="s">
        <v>99</v>
      </c>
      <c r="R9" s="190"/>
      <c r="T9" s="190"/>
    </row>
    <row r="10" spans="1:20" ht="20.25" customHeight="1" x14ac:dyDescent="0.3">
      <c r="A10" s="191"/>
      <c r="B10" s="191"/>
      <c r="C10" s="190"/>
      <c r="D10" s="190" t="s">
        <v>115</v>
      </c>
      <c r="E10" s="190"/>
      <c r="F10" s="190" t="s">
        <v>42</v>
      </c>
      <c r="H10" s="190" t="s">
        <v>96</v>
      </c>
      <c r="J10" s="190"/>
      <c r="L10" s="190" t="s">
        <v>47</v>
      </c>
      <c r="M10" s="190"/>
      <c r="P10" s="190" t="s">
        <v>100</v>
      </c>
      <c r="R10" s="190" t="s">
        <v>103</v>
      </c>
      <c r="T10" s="190" t="s">
        <v>29</v>
      </c>
    </row>
    <row r="11" spans="1:20" ht="20.25" customHeight="1" x14ac:dyDescent="0.3">
      <c r="A11" s="191"/>
      <c r="B11" s="56"/>
      <c r="C11" s="190"/>
      <c r="D11" s="190" t="s">
        <v>30</v>
      </c>
      <c r="E11" s="190"/>
      <c r="F11" s="190" t="s">
        <v>117</v>
      </c>
      <c r="G11" s="190"/>
      <c r="H11" s="190" t="s">
        <v>97</v>
      </c>
      <c r="I11" s="190"/>
      <c r="J11" s="190" t="s">
        <v>83</v>
      </c>
      <c r="K11" s="190"/>
      <c r="L11" s="190" t="s">
        <v>43</v>
      </c>
      <c r="M11" s="190"/>
      <c r="N11" s="190" t="s">
        <v>44</v>
      </c>
      <c r="O11" s="190"/>
      <c r="P11" s="190" t="s">
        <v>101</v>
      </c>
      <c r="Q11" s="190"/>
      <c r="R11" s="190" t="s">
        <v>102</v>
      </c>
      <c r="S11" s="190"/>
      <c r="T11" s="190" t="s">
        <v>28</v>
      </c>
    </row>
    <row r="12" spans="1:20" ht="20.25" customHeight="1" x14ac:dyDescent="0.3">
      <c r="A12" s="93"/>
      <c r="B12" s="56"/>
      <c r="C12" s="56"/>
      <c r="D12" s="251" t="s">
        <v>122</v>
      </c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</row>
    <row r="13" spans="1:20" ht="20.25" customHeight="1" x14ac:dyDescent="0.3">
      <c r="A13" s="31" t="s">
        <v>239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s="44" customFormat="1" ht="20.25" customHeight="1" x14ac:dyDescent="0.3">
      <c r="A14" s="103" t="s">
        <v>164</v>
      </c>
      <c r="B14" s="104"/>
      <c r="C14" s="105"/>
      <c r="D14" s="138">
        <v>1201380</v>
      </c>
      <c r="E14" s="123"/>
      <c r="F14" s="138">
        <v>1497031</v>
      </c>
      <c r="G14" s="123"/>
      <c r="H14" s="138">
        <v>-42012</v>
      </c>
      <c r="I14" s="123"/>
      <c r="J14" s="138">
        <v>12066</v>
      </c>
      <c r="K14" s="123"/>
      <c r="L14" s="138">
        <v>18000</v>
      </c>
      <c r="M14" s="123"/>
      <c r="N14" s="138">
        <v>250844</v>
      </c>
      <c r="O14" s="123"/>
      <c r="P14" s="123">
        <v>2937309</v>
      </c>
      <c r="Q14" s="123"/>
      <c r="R14" s="123">
        <v>450597</v>
      </c>
      <c r="S14" s="123"/>
      <c r="T14" s="123">
        <f>SUM(P14:R14)</f>
        <v>3387906</v>
      </c>
    </row>
    <row r="15" spans="1:20" ht="20.5" customHeight="1" x14ac:dyDescent="0.3">
      <c r="A15" s="31"/>
      <c r="B15" s="56"/>
      <c r="C15" s="8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ht="20.25" customHeight="1" x14ac:dyDescent="0.3">
      <c r="A16" s="30" t="s">
        <v>39</v>
      </c>
      <c r="B16" s="189"/>
      <c r="C16" s="8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1" ht="20.25" customHeight="1" x14ac:dyDescent="0.3">
      <c r="A17" s="70" t="s">
        <v>276</v>
      </c>
      <c r="B17" s="189"/>
      <c r="C17" s="82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1" ht="20.25" customHeight="1" x14ac:dyDescent="0.3">
      <c r="A18" s="46" t="s">
        <v>222</v>
      </c>
      <c r="B18" s="240"/>
      <c r="C18" s="241"/>
      <c r="D18" s="198">
        <v>70000</v>
      </c>
      <c r="E18" s="198"/>
      <c r="F18" s="198">
        <v>700000</v>
      </c>
      <c r="G18" s="198"/>
      <c r="H18" s="198">
        <v>0</v>
      </c>
      <c r="I18" s="198"/>
      <c r="J18" s="198">
        <v>0</v>
      </c>
      <c r="K18" s="198"/>
      <c r="L18" s="198">
        <v>0</v>
      </c>
      <c r="M18" s="198"/>
      <c r="N18" s="198">
        <v>0</v>
      </c>
      <c r="O18" s="198"/>
      <c r="P18" s="198">
        <v>770000</v>
      </c>
      <c r="Q18" s="198"/>
      <c r="R18" s="198">
        <v>0</v>
      </c>
      <c r="S18" s="198"/>
      <c r="T18" s="198">
        <f>SUM(P18:R18)</f>
        <v>770000</v>
      </c>
    </row>
    <row r="19" spans="1:21" ht="20.25" customHeight="1" x14ac:dyDescent="0.3">
      <c r="A19" s="158" t="s">
        <v>104</v>
      </c>
      <c r="B19" s="189"/>
      <c r="C19" s="116"/>
      <c r="D19" s="198">
        <v>0</v>
      </c>
      <c r="E19" s="198">
        <v>0</v>
      </c>
      <c r="F19" s="198">
        <v>0</v>
      </c>
      <c r="G19" s="198">
        <v>0</v>
      </c>
      <c r="H19" s="198">
        <v>0</v>
      </c>
      <c r="I19" s="198"/>
      <c r="J19" s="198">
        <v>2918</v>
      </c>
      <c r="K19" s="198"/>
      <c r="L19" s="198">
        <v>0</v>
      </c>
      <c r="M19" s="198"/>
      <c r="N19" s="198">
        <v>0</v>
      </c>
      <c r="O19" s="198"/>
      <c r="P19" s="198">
        <v>2918</v>
      </c>
      <c r="Q19" s="198"/>
      <c r="R19" s="198">
        <v>0</v>
      </c>
      <c r="S19" s="198"/>
      <c r="T19" s="198">
        <f>SUM(P19:R19)</f>
        <v>2918</v>
      </c>
    </row>
    <row r="20" spans="1:21" s="37" customFormat="1" ht="20.25" customHeight="1" x14ac:dyDescent="0.3">
      <c r="A20" s="96" t="s">
        <v>277</v>
      </c>
      <c r="B20" s="189"/>
      <c r="C20" s="117"/>
      <c r="D20" s="156">
        <f>SUM(D18:D19)</f>
        <v>70000</v>
      </c>
      <c r="E20" s="123"/>
      <c r="F20" s="156">
        <f>SUM(F18:F19)</f>
        <v>700000</v>
      </c>
      <c r="G20" s="123"/>
      <c r="H20" s="156">
        <f>SUM(H18:H19)</f>
        <v>0</v>
      </c>
      <c r="I20" s="123"/>
      <c r="J20" s="156">
        <f>SUM(J18:J19)</f>
        <v>2918</v>
      </c>
      <c r="K20" s="123"/>
      <c r="L20" s="156">
        <f>SUM(L18:L19)</f>
        <v>0</v>
      </c>
      <c r="M20" s="123"/>
      <c r="N20" s="156">
        <f>SUM(N18:N19)</f>
        <v>0</v>
      </c>
      <c r="O20" s="123"/>
      <c r="P20" s="156">
        <f>SUM(P18:P19)</f>
        <v>772918</v>
      </c>
      <c r="Q20" s="123"/>
      <c r="R20" s="156">
        <f>SUM(R18:R19)</f>
        <v>0</v>
      </c>
      <c r="S20" s="123"/>
      <c r="T20" s="122">
        <f>SUM(T18:T19)</f>
        <v>772918</v>
      </c>
    </row>
    <row r="21" spans="1:21" customFormat="1" ht="19.75" customHeight="1" x14ac:dyDescent="0.3">
      <c r="A21" s="204"/>
      <c r="B21" s="205"/>
      <c r="C21" s="206"/>
      <c r="D21" s="183"/>
      <c r="E21" s="183"/>
      <c r="F21" s="183"/>
      <c r="G21" s="183"/>
      <c r="H21" s="183"/>
      <c r="I21" s="183"/>
      <c r="J21" s="183"/>
      <c r="K21" s="183"/>
      <c r="L21" s="102"/>
      <c r="M21" s="183"/>
      <c r="N21" s="102"/>
      <c r="O21" s="183"/>
      <c r="P21" s="183"/>
      <c r="Q21" s="183"/>
      <c r="R21" s="183"/>
      <c r="S21" s="183"/>
      <c r="T21" s="183"/>
    </row>
    <row r="22" spans="1:21" customFormat="1" ht="20.5" customHeight="1" x14ac:dyDescent="0.3">
      <c r="A22" s="70" t="s">
        <v>185</v>
      </c>
      <c r="B22" s="205"/>
      <c r="C22" s="206"/>
      <c r="D22" s="183"/>
      <c r="E22" s="183"/>
      <c r="F22" s="183"/>
      <c r="G22" s="183"/>
      <c r="H22" s="183"/>
      <c r="I22" s="183"/>
      <c r="J22" s="183"/>
      <c r="K22" s="183"/>
      <c r="L22" s="102"/>
      <c r="M22" s="183"/>
      <c r="N22" s="102"/>
      <c r="O22" s="183"/>
      <c r="P22" s="183"/>
      <c r="Q22" s="183"/>
      <c r="R22" s="183"/>
      <c r="S22" s="183"/>
      <c r="T22" s="183"/>
    </row>
    <row r="23" spans="1:21" customFormat="1" ht="20.5" customHeight="1" x14ac:dyDescent="0.3">
      <c r="A23" s="197" t="s">
        <v>186</v>
      </c>
      <c r="B23" s="205"/>
      <c r="C23" s="206"/>
      <c r="D23" s="183"/>
      <c r="E23" s="183"/>
      <c r="F23" s="183"/>
      <c r="G23" s="183"/>
      <c r="H23" s="183"/>
      <c r="I23" s="183"/>
      <c r="J23" s="183"/>
      <c r="K23" s="183"/>
      <c r="L23" s="102"/>
      <c r="M23" s="183"/>
      <c r="N23" s="102"/>
      <c r="O23" s="183"/>
      <c r="P23" s="183"/>
      <c r="Q23" s="183"/>
      <c r="R23" s="183"/>
      <c r="S23" s="183"/>
      <c r="T23" s="183"/>
    </row>
    <row r="24" spans="1:21" customFormat="1" ht="20.5" customHeight="1" x14ac:dyDescent="0.3">
      <c r="A24" s="197" t="s">
        <v>187</v>
      </c>
      <c r="B24" s="201"/>
      <c r="C24" s="206"/>
      <c r="D24" s="198">
        <v>0</v>
      </c>
      <c r="E24" s="127"/>
      <c r="F24" s="198">
        <v>0</v>
      </c>
      <c r="G24" s="127"/>
      <c r="H24" s="198">
        <v>0</v>
      </c>
      <c r="I24" s="127"/>
      <c r="J24" s="198">
        <v>0</v>
      </c>
      <c r="K24" s="127"/>
      <c r="L24" s="198">
        <v>0</v>
      </c>
      <c r="M24" s="127"/>
      <c r="N24" s="198">
        <v>-105267</v>
      </c>
      <c r="O24" s="127"/>
      <c r="P24" s="198">
        <v>-105267</v>
      </c>
      <c r="Q24" s="183"/>
      <c r="R24" s="198">
        <v>155763</v>
      </c>
      <c r="S24" s="183"/>
      <c r="T24" s="198">
        <f>SUM(P24:R24)</f>
        <v>50496</v>
      </c>
    </row>
    <row r="25" spans="1:21" customFormat="1" ht="20.5" customHeight="1" x14ac:dyDescent="0.3">
      <c r="A25" s="197" t="s">
        <v>150</v>
      </c>
      <c r="B25" s="232"/>
      <c r="C25" s="206"/>
      <c r="D25" s="198"/>
      <c r="E25" s="127"/>
      <c r="F25" s="198"/>
      <c r="G25" s="127"/>
      <c r="H25" s="198"/>
      <c r="I25" s="127"/>
      <c r="J25" s="198"/>
      <c r="K25" s="127"/>
      <c r="L25" s="198"/>
      <c r="M25" s="127"/>
      <c r="N25" s="198"/>
      <c r="O25" s="127"/>
      <c r="P25" s="198"/>
      <c r="Q25" s="183"/>
      <c r="R25" s="198"/>
      <c r="S25" s="183"/>
      <c r="T25" s="198"/>
    </row>
    <row r="26" spans="1:21" customFormat="1" ht="20.5" customHeight="1" x14ac:dyDescent="0.3">
      <c r="A26" s="197" t="s">
        <v>155</v>
      </c>
      <c r="B26" s="232"/>
      <c r="C26" s="206"/>
      <c r="D26" s="207">
        <v>0</v>
      </c>
      <c r="E26" s="127"/>
      <c r="F26" s="207">
        <v>0</v>
      </c>
      <c r="G26" s="127"/>
      <c r="H26" s="207">
        <v>0</v>
      </c>
      <c r="I26" s="127"/>
      <c r="J26" s="207">
        <v>0</v>
      </c>
      <c r="K26" s="127"/>
      <c r="L26" s="207">
        <v>0</v>
      </c>
      <c r="M26" s="127"/>
      <c r="N26" s="207">
        <v>0</v>
      </c>
      <c r="O26" s="127"/>
      <c r="P26" s="207">
        <v>0</v>
      </c>
      <c r="Q26" s="183"/>
      <c r="R26" s="207">
        <v>15885</v>
      </c>
      <c r="S26" s="183"/>
      <c r="T26" s="207">
        <f>SUM(P26:R26)</f>
        <v>15885</v>
      </c>
    </row>
    <row r="27" spans="1:21" customFormat="1" ht="20.5" customHeight="1" x14ac:dyDescent="0.3">
      <c r="A27" s="70" t="s">
        <v>188</v>
      </c>
      <c r="B27" s="205"/>
      <c r="C27" s="206"/>
      <c r="D27" s="138">
        <f>SUM(D24:D26)</f>
        <v>0</v>
      </c>
      <c r="E27" s="127"/>
      <c r="F27" s="138">
        <f>SUM(F24:F26)</f>
        <v>0</v>
      </c>
      <c r="G27" s="127"/>
      <c r="H27" s="138">
        <f>SUM(H24:H26)</f>
        <v>0</v>
      </c>
      <c r="I27" s="183"/>
      <c r="J27" s="138">
        <f>SUM(J24:J26)</f>
        <v>0</v>
      </c>
      <c r="K27" s="127"/>
      <c r="L27" s="138">
        <f>SUM(L24:L26)</f>
        <v>0</v>
      </c>
      <c r="M27" s="127"/>
      <c r="N27" s="138">
        <f>SUM(N24:N26)</f>
        <v>-105267</v>
      </c>
      <c r="O27" s="127"/>
      <c r="P27" s="138">
        <f>SUM(P24:P26)</f>
        <v>-105267</v>
      </c>
      <c r="Q27" s="183"/>
      <c r="R27" s="138">
        <f>SUM(R24:R26)</f>
        <v>171648</v>
      </c>
      <c r="S27" s="183"/>
      <c r="T27" s="138">
        <f>SUM(T24:T26)</f>
        <v>66381</v>
      </c>
    </row>
    <row r="28" spans="1:21" s="37" customFormat="1" ht="20.25" customHeight="1" x14ac:dyDescent="0.3">
      <c r="A28" s="37" t="s">
        <v>55</v>
      </c>
      <c r="B28" s="189"/>
      <c r="C28" s="117"/>
      <c r="D28" s="122">
        <f>D20+D27</f>
        <v>70000</v>
      </c>
      <c r="E28" s="134"/>
      <c r="F28" s="122">
        <f>F20+F27</f>
        <v>700000</v>
      </c>
      <c r="G28" s="134"/>
      <c r="H28" s="122">
        <f>H20+H27</f>
        <v>0</v>
      </c>
      <c r="I28" s="123"/>
      <c r="J28" s="122">
        <f>J20+J27</f>
        <v>2918</v>
      </c>
      <c r="K28" s="123"/>
      <c r="L28" s="122">
        <f>L20+L27</f>
        <v>0</v>
      </c>
      <c r="M28" s="123"/>
      <c r="N28" s="122">
        <f>N20+N27</f>
        <v>-105267</v>
      </c>
      <c r="O28" s="123"/>
      <c r="P28" s="122">
        <f>P20+P27</f>
        <v>667651</v>
      </c>
      <c r="Q28" s="123"/>
      <c r="R28" s="156">
        <f>R20+R27</f>
        <v>171648</v>
      </c>
      <c r="S28" s="123"/>
      <c r="T28" s="122">
        <f>T20+T27</f>
        <v>839299</v>
      </c>
    </row>
    <row r="29" spans="1:21" s="37" customFormat="1" ht="20.5" customHeight="1" x14ac:dyDescent="0.3">
      <c r="B29" s="189"/>
      <c r="C29" s="44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</row>
    <row r="30" spans="1:21" ht="20.25" customHeight="1" x14ac:dyDescent="0.3">
      <c r="A30" s="37" t="s">
        <v>128</v>
      </c>
      <c r="B30" s="56"/>
      <c r="C30" s="83"/>
      <c r="D30" s="124"/>
      <c r="E30" s="124"/>
      <c r="F30" s="124"/>
      <c r="G30" s="124"/>
      <c r="H30" s="124"/>
      <c r="I30" s="124"/>
      <c r="J30" s="124"/>
      <c r="K30" s="124"/>
      <c r="L30" s="124"/>
      <c r="M30" s="102"/>
      <c r="N30" s="124"/>
      <c r="O30" s="124"/>
      <c r="P30" s="124"/>
      <c r="Q30" s="124"/>
      <c r="R30" s="124"/>
      <c r="S30" s="124"/>
      <c r="T30" s="124"/>
    </row>
    <row r="31" spans="1:21" s="48" customFormat="1" ht="20.25" customHeight="1" x14ac:dyDescent="0.3">
      <c r="A31" s="114" t="s">
        <v>191</v>
      </c>
      <c r="B31" s="11"/>
      <c r="C31" s="98"/>
      <c r="D31" s="198">
        <v>0</v>
      </c>
      <c r="E31" s="134"/>
      <c r="F31" s="198">
        <v>0</v>
      </c>
      <c r="G31" s="134"/>
      <c r="H31" s="198">
        <v>0</v>
      </c>
      <c r="I31" s="134"/>
      <c r="J31" s="198">
        <v>0</v>
      </c>
      <c r="K31" s="134"/>
      <c r="L31" s="198">
        <v>0</v>
      </c>
      <c r="M31" s="127"/>
      <c r="N31" s="127">
        <v>107282</v>
      </c>
      <c r="O31" s="127"/>
      <c r="P31" s="198">
        <v>107282</v>
      </c>
      <c r="Q31" s="127"/>
      <c r="R31" s="127">
        <v>12282</v>
      </c>
      <c r="S31" s="127"/>
      <c r="T31" s="198">
        <f>SUM(P31:R31)</f>
        <v>119564</v>
      </c>
      <c r="U31" s="109"/>
    </row>
    <row r="32" spans="1:21" s="48" customFormat="1" ht="20.25" customHeight="1" x14ac:dyDescent="0.3">
      <c r="A32" s="114" t="s">
        <v>68</v>
      </c>
      <c r="B32" s="11"/>
      <c r="C32" s="98"/>
      <c r="D32" s="198">
        <v>0</v>
      </c>
      <c r="E32" s="134"/>
      <c r="F32" s="198">
        <v>0</v>
      </c>
      <c r="G32" s="134"/>
      <c r="H32" s="198">
        <v>0</v>
      </c>
      <c r="I32" s="134"/>
      <c r="J32" s="198">
        <v>0</v>
      </c>
      <c r="K32" s="134"/>
      <c r="L32" s="198">
        <v>0</v>
      </c>
      <c r="M32" s="127"/>
      <c r="N32" s="127">
        <v>7626</v>
      </c>
      <c r="O32" s="127"/>
      <c r="P32" s="127">
        <v>7626</v>
      </c>
      <c r="Q32" s="127"/>
      <c r="R32" s="127">
        <v>1459</v>
      </c>
      <c r="S32" s="127"/>
      <c r="T32" s="198">
        <f>SUM(P32:R32)</f>
        <v>9085</v>
      </c>
    </row>
    <row r="33" spans="1:21" ht="20.25" customHeight="1" x14ac:dyDescent="0.3">
      <c r="A33" s="37" t="s">
        <v>129</v>
      </c>
      <c r="B33" s="163"/>
      <c r="C33" s="100"/>
      <c r="D33" s="156">
        <v>0</v>
      </c>
      <c r="E33" s="124"/>
      <c r="F33" s="156">
        <v>0</v>
      </c>
      <c r="G33" s="124"/>
      <c r="H33" s="156">
        <v>0</v>
      </c>
      <c r="I33" s="124"/>
      <c r="J33" s="156">
        <f ca="1">SUM(J31:J33)</f>
        <v>0</v>
      </c>
      <c r="K33" s="124"/>
      <c r="L33" s="156">
        <v>0</v>
      </c>
      <c r="M33" s="185"/>
      <c r="N33" s="156">
        <f>SUM(N31:N32)</f>
        <v>114908</v>
      </c>
      <c r="O33" s="127"/>
      <c r="P33" s="156">
        <f>SUM(P31:P32)</f>
        <v>114908</v>
      </c>
      <c r="Q33" s="127"/>
      <c r="R33" s="156">
        <f>SUM(R31:R32)</f>
        <v>13741</v>
      </c>
      <c r="S33" s="127"/>
      <c r="T33" s="156">
        <f>SUM(T31:T32)</f>
        <v>128649</v>
      </c>
      <c r="U33" s="111"/>
    </row>
    <row r="34" spans="1:21" ht="20.5" customHeight="1" x14ac:dyDescent="0.3">
      <c r="A34" s="37"/>
      <c r="B34" s="163"/>
      <c r="C34" s="100"/>
      <c r="D34" s="123"/>
      <c r="E34" s="185"/>
      <c r="F34" s="123"/>
      <c r="G34" s="185"/>
      <c r="H34" s="123"/>
      <c r="I34" s="185"/>
      <c r="J34" s="123"/>
      <c r="K34" s="185"/>
      <c r="L34" s="123"/>
      <c r="M34" s="185"/>
      <c r="N34" s="183"/>
      <c r="O34" s="127"/>
      <c r="P34" s="127"/>
      <c r="Q34" s="127"/>
      <c r="R34" s="127"/>
      <c r="S34" s="127"/>
      <c r="T34" s="123"/>
    </row>
    <row r="35" spans="1:21" ht="20.25" hidden="1" customHeight="1" x14ac:dyDescent="0.3">
      <c r="A35" s="137" t="s">
        <v>71</v>
      </c>
      <c r="B35" s="56"/>
      <c r="C35" s="82"/>
      <c r="D35" s="138">
        <v>0</v>
      </c>
      <c r="E35" s="134"/>
      <c r="F35" s="138">
        <v>0</v>
      </c>
      <c r="G35" s="134"/>
      <c r="H35" s="138">
        <v>0</v>
      </c>
      <c r="I35" s="134"/>
      <c r="J35" s="138">
        <v>0</v>
      </c>
      <c r="K35" s="102"/>
      <c r="L35" s="102"/>
      <c r="M35" s="102"/>
      <c r="N35" s="102"/>
      <c r="O35" s="127"/>
      <c r="P35" s="138">
        <v>0</v>
      </c>
      <c r="Q35" s="134"/>
      <c r="R35" s="138">
        <v>0</v>
      </c>
      <c r="S35" s="134"/>
      <c r="T35" s="138">
        <f>SUM(P35:R35)</f>
        <v>0</v>
      </c>
    </row>
    <row r="36" spans="1:21" s="37" customFormat="1" ht="20.25" customHeight="1" thickBot="1" x14ac:dyDescent="0.35">
      <c r="A36" s="31" t="s">
        <v>240</v>
      </c>
      <c r="B36" s="68"/>
      <c r="C36" s="94"/>
      <c r="D36" s="187">
        <f>SUM(D14,D33,D28)</f>
        <v>1271380</v>
      </c>
      <c r="E36" s="183"/>
      <c r="F36" s="187">
        <f>SUM(F14,F33,F28)</f>
        <v>2197031</v>
      </c>
      <c r="G36" s="183"/>
      <c r="H36" s="187">
        <f>SUM(H14,H33,H28)</f>
        <v>-42012</v>
      </c>
      <c r="I36" s="183"/>
      <c r="J36" s="187">
        <f>J14+J28</f>
        <v>14984</v>
      </c>
      <c r="K36" s="183"/>
      <c r="L36" s="187">
        <f>SUM(L14,L33,L28)</f>
        <v>18000</v>
      </c>
      <c r="M36" s="183"/>
      <c r="N36" s="187">
        <f>SUM(N14,N33,N28)</f>
        <v>260485</v>
      </c>
      <c r="O36" s="183"/>
      <c r="P36" s="187">
        <f>SUM(P14,P33,P28)</f>
        <v>3719868</v>
      </c>
      <c r="Q36" s="183"/>
      <c r="R36" s="187">
        <f>SUM(R14,R33,R28)</f>
        <v>635986</v>
      </c>
      <c r="S36" s="183"/>
      <c r="T36" s="187">
        <f>SUM(T14,T33,T28)</f>
        <v>4355854</v>
      </c>
      <c r="U36" s="111"/>
    </row>
    <row r="37" spans="1:21" ht="20.25" customHeight="1" thickTop="1" x14ac:dyDescent="0.3"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</row>
    <row r="38" spans="1:21" s="86" customFormat="1" ht="20.25" customHeight="1" x14ac:dyDescent="0.3"/>
    <row r="39" spans="1:21" ht="20.25" customHeight="1" x14ac:dyDescent="0.3">
      <c r="D39" s="81"/>
      <c r="F39" s="81"/>
      <c r="H39" s="81"/>
      <c r="J39" s="81"/>
      <c r="L39" s="81"/>
      <c r="N39" s="81"/>
      <c r="O39" s="81"/>
      <c r="P39" s="81"/>
      <c r="Q39" s="81"/>
      <c r="R39" s="81"/>
      <c r="S39" s="81"/>
      <c r="T39" s="81"/>
    </row>
  </sheetData>
  <mergeCells count="4">
    <mergeCell ref="D4:T4"/>
    <mergeCell ref="L5:N5"/>
    <mergeCell ref="L6:N6"/>
    <mergeCell ref="D12:T12"/>
  </mergeCells>
  <pageMargins left="0.8" right="0.5" top="0.48" bottom="0.5" header="0.5" footer="0.5"/>
  <pageSetup paperSize="9" scale="67" firstPageNumber="6" orientation="landscape" useFirstPageNumber="1" r:id="rId1"/>
  <headerFooter>
    <oddFooter>&amp;L 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dimension ref="A1:Y39"/>
  <sheetViews>
    <sheetView view="pageBreakPreview" zoomScale="70" zoomScaleNormal="85" zoomScaleSheetLayoutView="70" workbookViewId="0">
      <selection activeCell="A2" sqref="A2"/>
    </sheetView>
  </sheetViews>
  <sheetFormatPr defaultColWidth="9.1796875" defaultRowHeight="20.25" customHeight="1" x14ac:dyDescent="0.3"/>
  <cols>
    <col min="1" max="1" width="51" style="46" customWidth="1"/>
    <col min="2" max="2" width="6.1796875" style="46" customWidth="1"/>
    <col min="3" max="3" width="1.81640625" style="46" customWidth="1"/>
    <col min="4" max="4" width="13.26953125" style="46" customWidth="1"/>
    <col min="5" max="5" width="1.81640625" style="46" customWidth="1"/>
    <col min="6" max="6" width="15.26953125" style="46" customWidth="1"/>
    <col min="7" max="7" width="1.81640625" style="46" customWidth="1"/>
    <col min="8" max="8" width="14.81640625" style="46" customWidth="1"/>
    <col min="9" max="9" width="1.81640625" style="46" customWidth="1"/>
    <col min="10" max="10" width="14.6328125" style="46" customWidth="1"/>
    <col min="11" max="11" width="1.81640625" style="46" customWidth="1"/>
    <col min="12" max="12" width="12.90625" style="46" customWidth="1"/>
    <col min="13" max="13" width="1.81640625" style="46" customWidth="1"/>
    <col min="14" max="14" width="12.90625" style="46" customWidth="1"/>
    <col min="15" max="15" width="1.81640625" style="46" customWidth="1"/>
    <col min="16" max="16" width="14.36328125" style="46" customWidth="1"/>
    <col min="17" max="17" width="1.81640625" style="46" customWidth="1"/>
    <col min="18" max="18" width="12.90625" style="46" customWidth="1"/>
    <col min="19" max="19" width="1.81640625" style="46" customWidth="1"/>
    <col min="20" max="20" width="13.1796875" style="46" customWidth="1"/>
    <col min="21" max="21" width="1.81640625" style="46" customWidth="1"/>
    <col min="22" max="22" width="13.90625" style="46" customWidth="1"/>
    <col min="23" max="23" width="1.81640625" style="46" customWidth="1"/>
    <col min="24" max="24" width="13.6328125" style="46" customWidth="1"/>
    <col min="25" max="25" width="12.54296875" style="46" customWidth="1"/>
    <col min="26" max="16384" width="9.1796875" style="46"/>
  </cols>
  <sheetData>
    <row r="1" spans="1:24" s="91" customFormat="1" ht="20.25" customHeight="1" x14ac:dyDescent="0.45">
      <c r="A1" s="32" t="s">
        <v>274</v>
      </c>
      <c r="B1" s="90"/>
    </row>
    <row r="2" spans="1:24" s="91" customFormat="1" ht="20.25" customHeight="1" x14ac:dyDescent="0.45">
      <c r="A2" s="33" t="s">
        <v>126</v>
      </c>
      <c r="B2" s="90"/>
    </row>
    <row r="4" spans="1:24" ht="20.25" customHeight="1" x14ac:dyDescent="0.3">
      <c r="A4" s="150"/>
      <c r="B4" s="150"/>
      <c r="C4" s="150"/>
      <c r="D4" s="252" t="s">
        <v>46</v>
      </c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</row>
    <row r="5" spans="1:24" ht="20.25" hidden="1" customHeight="1" x14ac:dyDescent="0.3">
      <c r="A5" s="150"/>
      <c r="B5" s="150"/>
      <c r="C5" s="151"/>
      <c r="E5" s="151"/>
      <c r="F5" s="151"/>
      <c r="G5" s="151"/>
      <c r="H5" s="151"/>
      <c r="I5" s="161"/>
      <c r="J5" s="236"/>
      <c r="K5" s="236"/>
      <c r="L5" s="161"/>
      <c r="M5" s="151"/>
      <c r="N5" s="257"/>
      <c r="O5" s="257"/>
      <c r="P5" s="257"/>
      <c r="Q5" s="157"/>
      <c r="R5" s="249"/>
      <c r="S5" s="249"/>
      <c r="T5" s="157"/>
      <c r="U5" s="157"/>
      <c r="V5" s="157"/>
      <c r="W5" s="157"/>
      <c r="X5" s="151"/>
    </row>
    <row r="6" spans="1:24" ht="20.25" customHeight="1" x14ac:dyDescent="0.3">
      <c r="A6" s="150"/>
      <c r="B6" s="150"/>
      <c r="C6" s="151"/>
      <c r="E6" s="151"/>
      <c r="F6" s="151"/>
      <c r="G6" s="151"/>
      <c r="H6" s="151"/>
      <c r="I6" s="161"/>
      <c r="J6" s="236"/>
      <c r="K6" s="236"/>
      <c r="L6" s="161"/>
      <c r="M6" s="151"/>
      <c r="N6" s="258" t="s">
        <v>41</v>
      </c>
      <c r="O6" s="258"/>
      <c r="P6" s="258"/>
      <c r="Q6" s="157"/>
      <c r="R6" s="249"/>
      <c r="S6" s="249"/>
      <c r="T6" s="157"/>
      <c r="U6" s="157"/>
      <c r="V6" s="157"/>
      <c r="W6" s="157"/>
      <c r="X6" s="151"/>
    </row>
    <row r="7" spans="1:24" ht="20.25" customHeight="1" x14ac:dyDescent="0.3">
      <c r="A7" s="150"/>
      <c r="B7" s="150"/>
      <c r="C7" s="151"/>
      <c r="E7" s="151"/>
      <c r="F7" s="151"/>
      <c r="G7" s="151"/>
      <c r="H7" s="151" t="s">
        <v>93</v>
      </c>
      <c r="I7" s="161"/>
      <c r="J7" s="239" t="s">
        <v>93</v>
      </c>
      <c r="K7" s="236"/>
      <c r="L7" s="161"/>
      <c r="M7" s="151"/>
      <c r="N7" s="157"/>
      <c r="O7" s="157"/>
      <c r="P7" s="157"/>
      <c r="Q7" s="157"/>
      <c r="R7" s="249"/>
      <c r="S7" s="249"/>
      <c r="T7" s="157"/>
      <c r="U7" s="157"/>
      <c r="V7" s="157"/>
      <c r="W7" s="157"/>
      <c r="X7" s="151"/>
    </row>
    <row r="8" spans="1:24" ht="20.25" customHeight="1" x14ac:dyDescent="0.3">
      <c r="A8" s="150"/>
      <c r="B8" s="150"/>
      <c r="C8" s="151"/>
      <c r="E8" s="151"/>
      <c r="F8" s="151"/>
      <c r="G8" s="151"/>
      <c r="H8" s="151" t="s">
        <v>94</v>
      </c>
      <c r="I8" s="161"/>
      <c r="J8" s="236" t="s">
        <v>210</v>
      </c>
      <c r="K8" s="236"/>
      <c r="L8" s="161"/>
      <c r="M8" s="151"/>
      <c r="N8" s="157"/>
      <c r="O8" s="157"/>
      <c r="P8" s="157"/>
      <c r="Q8" s="157"/>
      <c r="R8" s="249"/>
      <c r="S8" s="249"/>
      <c r="T8" s="157" t="s">
        <v>98</v>
      </c>
      <c r="U8" s="157"/>
      <c r="V8" s="157"/>
      <c r="W8" s="157"/>
      <c r="X8" s="151"/>
    </row>
    <row r="9" spans="1:24" ht="20.25" customHeight="1" x14ac:dyDescent="0.3">
      <c r="A9" s="150"/>
      <c r="B9" s="150"/>
      <c r="C9" s="151"/>
      <c r="D9" s="151" t="s">
        <v>31</v>
      </c>
      <c r="E9" s="151"/>
      <c r="H9" s="151" t="s">
        <v>95</v>
      </c>
      <c r="J9" s="236" t="s">
        <v>211</v>
      </c>
      <c r="L9" s="161"/>
      <c r="N9" s="151"/>
      <c r="O9" s="151"/>
      <c r="T9" s="151" t="s">
        <v>99</v>
      </c>
      <c r="V9" s="151"/>
      <c r="X9" s="151"/>
    </row>
    <row r="10" spans="1:24" ht="20.25" customHeight="1" x14ac:dyDescent="0.3">
      <c r="A10" s="150"/>
      <c r="B10" s="150"/>
      <c r="C10" s="151"/>
      <c r="D10" s="151" t="s">
        <v>115</v>
      </c>
      <c r="E10" s="151"/>
      <c r="F10" s="177" t="s">
        <v>42</v>
      </c>
      <c r="H10" s="151" t="s">
        <v>96</v>
      </c>
      <c r="J10" s="236" t="s">
        <v>201</v>
      </c>
      <c r="L10" s="161"/>
      <c r="N10" s="151" t="s">
        <v>47</v>
      </c>
      <c r="O10" s="151"/>
      <c r="R10" s="248" t="s">
        <v>251</v>
      </c>
      <c r="T10" s="151" t="s">
        <v>100</v>
      </c>
      <c r="V10" s="151" t="s">
        <v>103</v>
      </c>
      <c r="X10" s="151" t="s">
        <v>29</v>
      </c>
    </row>
    <row r="11" spans="1:24" ht="20.25" customHeight="1" x14ac:dyDescent="0.3">
      <c r="A11" s="150"/>
      <c r="B11" s="56" t="s">
        <v>2</v>
      </c>
      <c r="C11" s="151"/>
      <c r="D11" s="151" t="s">
        <v>30</v>
      </c>
      <c r="E11" s="151"/>
      <c r="F11" s="177" t="s">
        <v>117</v>
      </c>
      <c r="G11" s="151"/>
      <c r="H11" s="151" t="s">
        <v>97</v>
      </c>
      <c r="I11" s="161"/>
      <c r="J11" s="236" t="s">
        <v>212</v>
      </c>
      <c r="K11" s="236"/>
      <c r="L11" s="161" t="s">
        <v>83</v>
      </c>
      <c r="M11" s="151"/>
      <c r="N11" s="151" t="s">
        <v>43</v>
      </c>
      <c r="O11" s="151"/>
      <c r="P11" s="151" t="s">
        <v>44</v>
      </c>
      <c r="Q11" s="151"/>
      <c r="R11" s="248" t="s">
        <v>252</v>
      </c>
      <c r="S11" s="248"/>
      <c r="T11" s="151" t="s">
        <v>101</v>
      </c>
      <c r="U11" s="151"/>
      <c r="V11" s="151" t="s">
        <v>102</v>
      </c>
      <c r="W11" s="151"/>
      <c r="X11" s="151" t="s">
        <v>28</v>
      </c>
    </row>
    <row r="12" spans="1:24" ht="20.25" customHeight="1" x14ac:dyDescent="0.3">
      <c r="A12" s="93"/>
      <c r="B12" s="56"/>
      <c r="C12" s="56"/>
      <c r="D12" s="251" t="s">
        <v>122</v>
      </c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</row>
    <row r="13" spans="1:24" ht="20.25" customHeight="1" x14ac:dyDescent="0.3">
      <c r="A13" s="31" t="s">
        <v>237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</row>
    <row r="14" spans="1:24" s="44" customFormat="1" ht="20.25" customHeight="1" x14ac:dyDescent="0.3">
      <c r="A14" s="103" t="s">
        <v>238</v>
      </c>
      <c r="B14" s="104"/>
      <c r="C14" s="105"/>
      <c r="D14" s="138">
        <v>1605986</v>
      </c>
      <c r="E14" s="123"/>
      <c r="F14" s="138">
        <v>6453143</v>
      </c>
      <c r="G14" s="123"/>
      <c r="H14" s="138">
        <v>-42012</v>
      </c>
      <c r="I14" s="123"/>
      <c r="J14" s="123">
        <v>-146220</v>
      </c>
      <c r="K14" s="123"/>
      <c r="L14" s="138">
        <v>38178</v>
      </c>
      <c r="M14" s="123"/>
      <c r="N14" s="138">
        <v>119400</v>
      </c>
      <c r="O14" s="123"/>
      <c r="P14" s="138">
        <v>1467798</v>
      </c>
      <c r="Q14" s="123"/>
      <c r="R14" s="123">
        <v>0</v>
      </c>
      <c r="S14" s="123"/>
      <c r="T14" s="123">
        <v>9496273</v>
      </c>
      <c r="U14" s="123"/>
      <c r="V14" s="123">
        <v>2453207</v>
      </c>
      <c r="W14" s="123"/>
      <c r="X14" s="123">
        <f>SUM(T14:V14)</f>
        <v>11949480</v>
      </c>
    </row>
    <row r="15" spans="1:24" ht="20.5" customHeight="1" x14ac:dyDescent="0.3">
      <c r="A15" s="31"/>
      <c r="B15" s="56"/>
      <c r="C15" s="8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</row>
    <row r="16" spans="1:24" ht="20.25" customHeight="1" x14ac:dyDescent="0.3">
      <c r="A16" s="30" t="s">
        <v>39</v>
      </c>
      <c r="B16" s="159"/>
      <c r="C16" s="8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</row>
    <row r="17" spans="1:25" ht="20.25" customHeight="1" x14ac:dyDescent="0.3">
      <c r="A17" s="70" t="s">
        <v>190</v>
      </c>
      <c r="B17" s="159"/>
      <c r="C17" s="82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</row>
    <row r="18" spans="1:25" ht="20.25" customHeight="1" x14ac:dyDescent="0.3">
      <c r="A18" s="158" t="s">
        <v>200</v>
      </c>
      <c r="B18" s="235">
        <v>8</v>
      </c>
      <c r="C18" s="82"/>
      <c r="D18" s="134">
        <v>135693</v>
      </c>
      <c r="E18" s="134"/>
      <c r="F18" s="134">
        <v>542772</v>
      </c>
      <c r="G18" s="134"/>
      <c r="H18" s="134">
        <v>0</v>
      </c>
      <c r="I18" s="134"/>
      <c r="J18" s="134">
        <v>0</v>
      </c>
      <c r="K18" s="134"/>
      <c r="L18" s="134">
        <v>0</v>
      </c>
      <c r="M18" s="134"/>
      <c r="N18" s="134">
        <v>0</v>
      </c>
      <c r="O18" s="134"/>
      <c r="P18" s="134">
        <v>0</v>
      </c>
      <c r="Q18" s="134"/>
      <c r="R18" s="134">
        <v>0</v>
      </c>
      <c r="S18" s="134"/>
      <c r="T18" s="134">
        <f>SUM(D18:R18)</f>
        <v>678465</v>
      </c>
      <c r="U18" s="134"/>
      <c r="V18" s="134">
        <v>0</v>
      </c>
      <c r="W18" s="134"/>
      <c r="X18" s="134">
        <f>SUM(T18:V18)</f>
        <v>678465</v>
      </c>
    </row>
    <row r="19" spans="1:25" ht="20.25" customHeight="1" x14ac:dyDescent="0.3">
      <c r="A19" s="158" t="s">
        <v>266</v>
      </c>
      <c r="B19" s="247"/>
      <c r="C19" s="82"/>
      <c r="D19" s="134">
        <v>0</v>
      </c>
      <c r="E19" s="134"/>
      <c r="F19" s="134">
        <v>0</v>
      </c>
      <c r="G19" s="134"/>
      <c r="H19" s="134">
        <v>0</v>
      </c>
      <c r="I19" s="134"/>
      <c r="J19" s="134">
        <v>0</v>
      </c>
      <c r="K19" s="134"/>
      <c r="L19" s="134">
        <v>0</v>
      </c>
      <c r="M19" s="134"/>
      <c r="N19" s="134">
        <v>0</v>
      </c>
      <c r="O19" s="134"/>
      <c r="P19" s="134">
        <v>0</v>
      </c>
      <c r="Q19" s="134"/>
      <c r="R19" s="134">
        <v>-185359</v>
      </c>
      <c r="S19" s="134"/>
      <c r="T19" s="134">
        <f>SUM(D19:R19)</f>
        <v>-185359</v>
      </c>
      <c r="U19" s="134"/>
      <c r="V19" s="134">
        <v>0</v>
      </c>
      <c r="W19" s="134"/>
      <c r="X19" s="134">
        <f>SUM(T19:V19)</f>
        <v>-185359</v>
      </c>
    </row>
    <row r="20" spans="1:25" ht="20.25" customHeight="1" x14ac:dyDescent="0.3">
      <c r="A20" s="158" t="s">
        <v>104</v>
      </c>
      <c r="B20" s="159"/>
      <c r="C20" s="116"/>
      <c r="D20" s="134">
        <v>0</v>
      </c>
      <c r="E20" s="134"/>
      <c r="F20" s="134">
        <v>0</v>
      </c>
      <c r="G20" s="134"/>
      <c r="H20" s="134">
        <v>0</v>
      </c>
      <c r="I20" s="134"/>
      <c r="J20" s="134">
        <v>0</v>
      </c>
      <c r="K20" s="134"/>
      <c r="L20" s="134">
        <v>13721</v>
      </c>
      <c r="M20" s="134"/>
      <c r="N20" s="134">
        <v>0</v>
      </c>
      <c r="O20" s="134"/>
      <c r="P20" s="134">
        <v>0</v>
      </c>
      <c r="Q20" s="134"/>
      <c r="R20" s="134">
        <v>0</v>
      </c>
      <c r="S20" s="134"/>
      <c r="T20" s="134">
        <f>SUM(D20:R20)</f>
        <v>13721</v>
      </c>
      <c r="U20" s="134"/>
      <c r="V20" s="134">
        <v>0</v>
      </c>
      <c r="W20" s="134"/>
      <c r="X20" s="134">
        <f>SUM(T20:V20)</f>
        <v>13721</v>
      </c>
    </row>
    <row r="21" spans="1:25" s="37" customFormat="1" ht="20.25" customHeight="1" x14ac:dyDescent="0.3">
      <c r="A21" s="96" t="s">
        <v>189</v>
      </c>
      <c r="B21" s="159"/>
      <c r="C21" s="117"/>
      <c r="D21" s="122">
        <f>SUM(D18:D20)</f>
        <v>135693</v>
      </c>
      <c r="E21" s="123"/>
      <c r="F21" s="122">
        <f>SUM(F18:F20)</f>
        <v>542772</v>
      </c>
      <c r="G21" s="123"/>
      <c r="H21" s="122">
        <f>SUM(H18:H20)</f>
        <v>0</v>
      </c>
      <c r="I21" s="123"/>
      <c r="J21" s="122">
        <f>SUM(J18:J20)</f>
        <v>0</v>
      </c>
      <c r="K21" s="123"/>
      <c r="L21" s="122">
        <f>SUM(L18:L20)</f>
        <v>13721</v>
      </c>
      <c r="M21" s="123"/>
      <c r="N21" s="122">
        <f>SUM(N18:N20)</f>
        <v>0</v>
      </c>
      <c r="O21" s="123"/>
      <c r="P21" s="122">
        <f>SUM(P18:P20)</f>
        <v>0</v>
      </c>
      <c r="Q21" s="123"/>
      <c r="R21" s="122">
        <f>SUM(R18:R20)</f>
        <v>-185359</v>
      </c>
      <c r="S21" s="123"/>
      <c r="T21" s="122">
        <f>SUM(T18:T20)</f>
        <v>506827</v>
      </c>
      <c r="U21" s="123"/>
      <c r="V21" s="122">
        <f>SUM(V18:V20)</f>
        <v>0</v>
      </c>
      <c r="W21" s="123"/>
      <c r="X21" s="122">
        <f>SUM(X18:X20)</f>
        <v>506827</v>
      </c>
    </row>
    <row r="22" spans="1:25" s="37" customFormat="1" ht="20.5" customHeight="1" x14ac:dyDescent="0.3">
      <c r="B22" s="159"/>
      <c r="C22" s="44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</row>
    <row r="23" spans="1:25" s="37" customFormat="1" ht="20.5" customHeight="1" x14ac:dyDescent="0.3">
      <c r="A23" s="70" t="s">
        <v>142</v>
      </c>
      <c r="B23" s="195"/>
      <c r="C23" s="44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</row>
    <row r="24" spans="1:25" s="37" customFormat="1" ht="20.5" customHeight="1" x14ac:dyDescent="0.3">
      <c r="A24" s="197" t="s">
        <v>150</v>
      </c>
      <c r="B24" s="210"/>
      <c r="C24" s="44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</row>
    <row r="25" spans="1:25" s="37" customFormat="1" ht="20.5" customHeight="1" x14ac:dyDescent="0.3">
      <c r="A25" s="197" t="s">
        <v>149</v>
      </c>
      <c r="B25" s="210">
        <v>5</v>
      </c>
      <c r="C25" s="44"/>
      <c r="D25" s="134">
        <v>0</v>
      </c>
      <c r="E25" s="134"/>
      <c r="F25" s="134">
        <v>0</v>
      </c>
      <c r="G25" s="134"/>
      <c r="H25" s="134">
        <v>0</v>
      </c>
      <c r="I25" s="134"/>
      <c r="J25" s="134">
        <v>0</v>
      </c>
      <c r="K25" s="134"/>
      <c r="L25" s="134">
        <v>0</v>
      </c>
      <c r="M25" s="134"/>
      <c r="N25" s="134">
        <v>0</v>
      </c>
      <c r="O25" s="123"/>
      <c r="P25" s="134">
        <v>0</v>
      </c>
      <c r="Q25" s="123"/>
      <c r="R25" s="123">
        <v>0</v>
      </c>
      <c r="S25" s="123"/>
      <c r="T25" s="134">
        <f>SUM(D25:R25)</f>
        <v>0</v>
      </c>
      <c r="U25" s="123"/>
      <c r="V25" s="134">
        <v>436362</v>
      </c>
      <c r="W25" s="123"/>
      <c r="X25" s="184">
        <f>SUM(T25:V25)</f>
        <v>436362</v>
      </c>
    </row>
    <row r="26" spans="1:25" s="37" customFormat="1" ht="20.5" hidden="1" customHeight="1" x14ac:dyDescent="0.3">
      <c r="A26" s="197" t="s">
        <v>150</v>
      </c>
      <c r="B26" s="216"/>
      <c r="C26" s="44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</row>
    <row r="27" spans="1:25" s="37" customFormat="1" ht="20.5" hidden="1" customHeight="1" x14ac:dyDescent="0.3">
      <c r="A27" s="197" t="s">
        <v>155</v>
      </c>
      <c r="B27" s="195"/>
      <c r="C27" s="44"/>
      <c r="D27" s="134"/>
      <c r="E27" s="134"/>
      <c r="F27" s="134"/>
      <c r="G27" s="134"/>
      <c r="H27" s="134"/>
      <c r="I27" s="123"/>
      <c r="J27" s="123"/>
      <c r="K27" s="123"/>
      <c r="L27" s="134"/>
      <c r="M27" s="123"/>
      <c r="N27" s="134"/>
      <c r="O27" s="123"/>
      <c r="P27" s="134"/>
      <c r="Q27" s="123"/>
      <c r="R27" s="123"/>
      <c r="S27" s="123"/>
      <c r="T27" s="127"/>
      <c r="U27" s="123"/>
      <c r="V27" s="134"/>
      <c r="W27" s="123"/>
      <c r="X27" s="182">
        <f>SUM(T27:V27)</f>
        <v>0</v>
      </c>
    </row>
    <row r="28" spans="1:25" s="37" customFormat="1" ht="20.5" customHeight="1" x14ac:dyDescent="0.3">
      <c r="A28" s="70" t="s">
        <v>143</v>
      </c>
      <c r="B28" s="195"/>
      <c r="C28" s="44"/>
      <c r="D28" s="156">
        <f>SUM(D25:D27)</f>
        <v>0</v>
      </c>
      <c r="E28" s="183"/>
      <c r="F28" s="156">
        <f>SUM(F25:F27)</f>
        <v>0</v>
      </c>
      <c r="G28" s="183"/>
      <c r="H28" s="156">
        <f>SUM(H25:H27)</f>
        <v>0</v>
      </c>
      <c r="I28" s="123"/>
      <c r="J28" s="156">
        <f>SUM(J25:J27)</f>
        <v>0</v>
      </c>
      <c r="K28" s="123"/>
      <c r="L28" s="156">
        <f t="shared" ref="L28:N28" si="0">SUM(L25:L27)</f>
        <v>0</v>
      </c>
      <c r="M28" s="123"/>
      <c r="N28" s="156">
        <f t="shared" si="0"/>
        <v>0</v>
      </c>
      <c r="O28" s="123"/>
      <c r="P28" s="156">
        <f>SUM(P25:P27)</f>
        <v>0</v>
      </c>
      <c r="Q28" s="123"/>
      <c r="R28" s="156">
        <f>SUM(R25:R27)</f>
        <v>0</v>
      </c>
      <c r="S28" s="123"/>
      <c r="T28" s="156">
        <f>SUM(T25:T27)</f>
        <v>0</v>
      </c>
      <c r="U28" s="123"/>
      <c r="V28" s="156">
        <f>SUM(V25:V27)</f>
        <v>436362</v>
      </c>
      <c r="W28" s="123"/>
      <c r="X28" s="156">
        <f>SUM(X25:X27)</f>
        <v>436362</v>
      </c>
    </row>
    <row r="29" spans="1:25" s="37" customFormat="1" ht="20.25" customHeight="1" x14ac:dyDescent="0.3">
      <c r="A29" s="37" t="s">
        <v>55</v>
      </c>
      <c r="B29" s="195"/>
      <c r="C29" s="44"/>
      <c r="D29" s="156">
        <f>SUM(D21,D28)</f>
        <v>135693</v>
      </c>
      <c r="E29" s="127"/>
      <c r="F29" s="156">
        <f>SUM(F21,F28)</f>
        <v>542772</v>
      </c>
      <c r="G29" s="127"/>
      <c r="H29" s="156">
        <f>SUM(H28)</f>
        <v>0</v>
      </c>
      <c r="I29" s="123"/>
      <c r="J29" s="156">
        <f>SUM(J28)</f>
        <v>0</v>
      </c>
      <c r="K29" s="123"/>
      <c r="L29" s="156">
        <f>SUM(L21,L28)</f>
        <v>13721</v>
      </c>
      <c r="M29" s="123"/>
      <c r="N29" s="156">
        <f>SUM(N28)</f>
        <v>0</v>
      </c>
      <c r="O29" s="123"/>
      <c r="P29" s="156">
        <f>SUM(P21,P28)</f>
        <v>0</v>
      </c>
      <c r="Q29" s="123"/>
      <c r="R29" s="156">
        <f>SUM(R21,R28)</f>
        <v>-185359</v>
      </c>
      <c r="S29" s="123"/>
      <c r="T29" s="156">
        <f>SUM(T21,T28)</f>
        <v>506827</v>
      </c>
      <c r="U29" s="123"/>
      <c r="V29" s="156">
        <f>SUM(V28)</f>
        <v>436362</v>
      </c>
      <c r="W29" s="123"/>
      <c r="X29" s="156">
        <f>SUM(X21,X28)</f>
        <v>943189</v>
      </c>
    </row>
    <row r="30" spans="1:25" s="37" customFormat="1" ht="20.5" customHeight="1" x14ac:dyDescent="0.3">
      <c r="A30" s="70"/>
      <c r="B30" s="195"/>
      <c r="C30" s="44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</row>
    <row r="31" spans="1:25" ht="20.25" customHeight="1" x14ac:dyDescent="0.3">
      <c r="A31" s="37" t="s">
        <v>128</v>
      </c>
      <c r="B31" s="56"/>
      <c r="C31" s="83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02"/>
      <c r="P31" s="124"/>
      <c r="Q31" s="124"/>
      <c r="R31" s="124"/>
      <c r="S31" s="124"/>
      <c r="T31" s="124"/>
      <c r="U31" s="124"/>
      <c r="V31" s="124"/>
      <c r="W31" s="124"/>
      <c r="X31" s="124"/>
    </row>
    <row r="32" spans="1:25" s="48" customFormat="1" ht="20.25" customHeight="1" x14ac:dyDescent="0.3">
      <c r="A32" s="114" t="s">
        <v>191</v>
      </c>
      <c r="B32" s="11"/>
      <c r="C32" s="98"/>
      <c r="D32" s="198">
        <v>0</v>
      </c>
      <c r="E32" s="134"/>
      <c r="F32" s="198">
        <v>0</v>
      </c>
      <c r="G32" s="134"/>
      <c r="H32" s="198">
        <v>0</v>
      </c>
      <c r="I32" s="134"/>
      <c r="J32" s="198">
        <v>0</v>
      </c>
      <c r="K32" s="134"/>
      <c r="L32" s="198">
        <v>0</v>
      </c>
      <c r="M32" s="134"/>
      <c r="N32" s="198">
        <v>0</v>
      </c>
      <c r="O32" s="127"/>
      <c r="P32" s="198">
        <f>'PL4-5'!D60</f>
        <v>166945</v>
      </c>
      <c r="Q32" s="127"/>
      <c r="R32" s="127">
        <v>0</v>
      </c>
      <c r="S32" s="127"/>
      <c r="T32" s="134">
        <f>SUM(D32:R32)</f>
        <v>166945</v>
      </c>
      <c r="U32" s="127"/>
      <c r="V32" s="198">
        <f>'PL4-5'!D61</f>
        <v>46196</v>
      </c>
      <c r="W32" s="127"/>
      <c r="X32" s="184">
        <f>SUM(T32:V32)</f>
        <v>213141</v>
      </c>
      <c r="Y32" s="109"/>
    </row>
    <row r="33" spans="1:25" s="48" customFormat="1" ht="20.25" customHeight="1" x14ac:dyDescent="0.3">
      <c r="A33" s="114" t="s">
        <v>68</v>
      </c>
      <c r="B33" s="11"/>
      <c r="C33" s="98"/>
      <c r="D33" s="198">
        <v>0</v>
      </c>
      <c r="E33" s="134"/>
      <c r="F33" s="198">
        <v>0</v>
      </c>
      <c r="G33" s="134"/>
      <c r="H33" s="198">
        <v>0</v>
      </c>
      <c r="I33" s="134"/>
      <c r="J33" s="198">
        <v>0</v>
      </c>
      <c r="K33" s="134"/>
      <c r="L33" s="198">
        <v>0</v>
      </c>
      <c r="M33" s="134"/>
      <c r="N33" s="198">
        <v>0</v>
      </c>
      <c r="O33" s="127"/>
      <c r="P33" s="198">
        <v>0</v>
      </c>
      <c r="Q33" s="127"/>
      <c r="R33" s="127">
        <v>0</v>
      </c>
      <c r="S33" s="127"/>
      <c r="T33" s="134">
        <f>SUM(D33:R33)</f>
        <v>0</v>
      </c>
      <c r="U33" s="127"/>
      <c r="V33" s="198">
        <v>0</v>
      </c>
      <c r="W33" s="127"/>
      <c r="X33" s="182">
        <f t="shared" ref="X33" si="1">SUM(T33:V33)</f>
        <v>0</v>
      </c>
    </row>
    <row r="34" spans="1:25" ht="20.25" customHeight="1" x14ac:dyDescent="0.3">
      <c r="A34" s="37" t="s">
        <v>129</v>
      </c>
      <c r="B34" s="163"/>
      <c r="C34" s="100"/>
      <c r="D34" s="156">
        <v>0</v>
      </c>
      <c r="E34" s="185"/>
      <c r="F34" s="156">
        <v>0</v>
      </c>
      <c r="G34" s="185"/>
      <c r="H34" s="156">
        <v>0</v>
      </c>
      <c r="I34" s="185"/>
      <c r="J34" s="156">
        <v>0</v>
      </c>
      <c r="K34" s="185"/>
      <c r="L34" s="156">
        <f>SUM(L32:L33)</f>
        <v>0</v>
      </c>
      <c r="M34" s="185"/>
      <c r="N34" s="156">
        <v>0</v>
      </c>
      <c r="O34" s="185"/>
      <c r="P34" s="156">
        <f>SUM(P32:P33)</f>
        <v>166945</v>
      </c>
      <c r="Q34" s="127"/>
      <c r="R34" s="156">
        <f>SUM(R32:R33)</f>
        <v>0</v>
      </c>
      <c r="S34" s="127"/>
      <c r="T34" s="156">
        <f>SUM(T32:T33)</f>
        <v>166945</v>
      </c>
      <c r="U34" s="127"/>
      <c r="V34" s="156">
        <f>SUM(V32:V33)</f>
        <v>46196</v>
      </c>
      <c r="W34" s="127"/>
      <c r="X34" s="156">
        <f>SUM(X32:X33)</f>
        <v>213141</v>
      </c>
      <c r="Y34" s="111"/>
    </row>
    <row r="35" spans="1:25" ht="20.5" customHeight="1" x14ac:dyDescent="0.3">
      <c r="A35" s="37"/>
      <c r="B35" s="163"/>
      <c r="C35" s="100"/>
      <c r="D35" s="123"/>
      <c r="E35" s="185"/>
      <c r="F35" s="123"/>
      <c r="G35" s="185"/>
      <c r="H35" s="123"/>
      <c r="I35" s="185"/>
      <c r="J35" s="185"/>
      <c r="K35" s="185"/>
      <c r="L35" s="123"/>
      <c r="M35" s="185"/>
      <c r="N35" s="123"/>
      <c r="O35" s="185"/>
      <c r="P35" s="183"/>
      <c r="Q35" s="127"/>
      <c r="R35" s="127"/>
      <c r="S35" s="127"/>
      <c r="T35" s="127"/>
      <c r="U35" s="127"/>
      <c r="V35" s="127"/>
      <c r="W35" s="127"/>
      <c r="X35" s="123"/>
    </row>
    <row r="36" spans="1:25" s="37" customFormat="1" ht="20.25" customHeight="1" thickBot="1" x14ac:dyDescent="0.35">
      <c r="A36" s="31" t="s">
        <v>241</v>
      </c>
      <c r="B36" s="68"/>
      <c r="C36" s="94"/>
      <c r="D36" s="187">
        <f>SUM(D14,D21,D28,D34)</f>
        <v>1741679</v>
      </c>
      <c r="E36" s="183"/>
      <c r="F36" s="187">
        <f>SUM(F14,F21,F28,F34)</f>
        <v>6995915</v>
      </c>
      <c r="G36" s="183"/>
      <c r="H36" s="187">
        <f>SUM(H14,H21,H28,H34)</f>
        <v>-42012</v>
      </c>
      <c r="I36" s="183"/>
      <c r="J36" s="187">
        <f>SUM(J14,J21,J28,J34)</f>
        <v>-146220</v>
      </c>
      <c r="K36" s="183"/>
      <c r="L36" s="187">
        <f>L14+L21+L28+L34</f>
        <v>51899</v>
      </c>
      <c r="M36" s="183"/>
      <c r="N36" s="187">
        <f>SUM(N14,N21,N28,N34)</f>
        <v>119400</v>
      </c>
      <c r="O36" s="183"/>
      <c r="P36" s="187">
        <f>SUM(P14,P21,P28,P34)</f>
        <v>1634743</v>
      </c>
      <c r="Q36" s="183"/>
      <c r="R36" s="187">
        <f>SUM(R14,R21,R28,R34)</f>
        <v>-185359</v>
      </c>
      <c r="S36" s="183"/>
      <c r="T36" s="187">
        <f>SUM(T14,T21,T28,T34)</f>
        <v>10170045</v>
      </c>
      <c r="U36" s="183"/>
      <c r="V36" s="187">
        <f>SUM(V14,V21,V28,V34)</f>
        <v>2935765</v>
      </c>
      <c r="W36" s="183"/>
      <c r="X36" s="187">
        <f>SUM(X14,X21,X28,X34)</f>
        <v>13105810</v>
      </c>
      <c r="Y36" s="111"/>
    </row>
    <row r="37" spans="1:25" ht="20.25" customHeight="1" thickTop="1" x14ac:dyDescent="0.3"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</row>
    <row r="38" spans="1:25" s="86" customFormat="1" ht="20.25" customHeight="1" x14ac:dyDescent="0.3">
      <c r="R38" s="86">
        <f>R36-'BS 2-3'!D94</f>
        <v>0</v>
      </c>
      <c r="T38" s="86">
        <f>T36-'BS 2-3'!D95</f>
        <v>0</v>
      </c>
      <c r="V38" s="86">
        <f>V36-'BS 2-3'!D96</f>
        <v>0</v>
      </c>
    </row>
    <row r="39" spans="1:25" ht="20.25" customHeight="1" x14ac:dyDescent="0.3">
      <c r="D39" s="81"/>
      <c r="F39" s="81"/>
      <c r="H39" s="81"/>
      <c r="L39" s="81"/>
      <c r="N39" s="81"/>
      <c r="P39" s="81"/>
      <c r="Q39" s="81"/>
      <c r="R39" s="81"/>
      <c r="S39" s="81"/>
      <c r="T39" s="81"/>
      <c r="U39" s="81"/>
      <c r="V39" s="81"/>
      <c r="W39" s="81"/>
      <c r="X39" s="81"/>
    </row>
  </sheetData>
  <mergeCells count="4">
    <mergeCell ref="D4:X4"/>
    <mergeCell ref="N5:P5"/>
    <mergeCell ref="N6:P6"/>
    <mergeCell ref="D12:X12"/>
  </mergeCells>
  <phoneticPr fontId="19" type="noConversion"/>
  <pageMargins left="0.8" right="0.5" top="0.48" bottom="0.5" header="0.5" footer="0.5"/>
  <pageSetup paperSize="9" scale="58" firstPageNumber="7" orientation="landscape" useFirstPageNumber="1" r:id="rId1"/>
  <headerFooter>
    <oddFooter>&amp;L 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2282-CC0A-4E2C-9FF4-800321D22135}">
  <sheetPr>
    <pageSetUpPr fitToPage="1"/>
  </sheetPr>
  <dimension ref="A1:O214"/>
  <sheetViews>
    <sheetView view="pageBreakPreview" zoomScale="90" zoomScaleNormal="76" zoomScaleSheetLayoutView="90" workbookViewId="0">
      <selection activeCell="A16" sqref="A16"/>
    </sheetView>
  </sheetViews>
  <sheetFormatPr defaultColWidth="9.1796875" defaultRowHeight="20.25" customHeight="1" x14ac:dyDescent="0.3"/>
  <cols>
    <col min="1" max="1" width="52.81640625" style="4" customWidth="1"/>
    <col min="2" max="2" width="6.54296875" style="58" customWidth="1"/>
    <col min="3" max="3" width="1.81640625" style="1" customWidth="1"/>
    <col min="4" max="4" width="13.90625" style="1" customWidth="1"/>
    <col min="5" max="5" width="1.81640625" style="1" customWidth="1"/>
    <col min="6" max="6" width="15.54296875" style="1" bestFit="1" customWidth="1"/>
    <col min="7" max="7" width="1.81640625" style="1" customWidth="1"/>
    <col min="8" max="8" width="13.90625" style="1" customWidth="1"/>
    <col min="9" max="9" width="1.81640625" style="1" customWidth="1"/>
    <col min="10" max="10" width="13.90625" style="1" customWidth="1"/>
    <col min="11" max="11" width="1.81640625" style="9" customWidth="1"/>
    <col min="12" max="12" width="13.90625" style="9" customWidth="1"/>
    <col min="13" max="13" width="1.81640625" style="1" customWidth="1"/>
    <col min="14" max="14" width="16.90625" style="9" customWidth="1"/>
    <col min="15" max="16384" width="9.1796875" style="1"/>
  </cols>
  <sheetData>
    <row r="1" spans="1:14" s="6" customFormat="1" ht="20.25" customHeight="1" x14ac:dyDescent="0.4">
      <c r="A1" s="5" t="s">
        <v>274</v>
      </c>
      <c r="B1" s="63"/>
      <c r="K1" s="15"/>
      <c r="L1" s="15"/>
      <c r="N1" s="15"/>
    </row>
    <row r="2" spans="1:14" s="8" customFormat="1" ht="20.25" customHeight="1" x14ac:dyDescent="0.35">
      <c r="A2" s="7" t="s">
        <v>127</v>
      </c>
      <c r="B2" s="64"/>
      <c r="K2" s="16"/>
      <c r="L2" s="16"/>
      <c r="N2" s="16"/>
    </row>
    <row r="3" spans="1:14" s="8" customFormat="1" ht="20.25" customHeight="1" x14ac:dyDescent="0.35">
      <c r="A3" s="7"/>
      <c r="B3" s="64"/>
      <c r="K3" s="16"/>
      <c r="L3" s="16"/>
      <c r="N3" s="16"/>
    </row>
    <row r="4" spans="1:14" s="2" customFormat="1" ht="18.75" customHeight="1" x14ac:dyDescent="0.3">
      <c r="A4" s="59"/>
      <c r="B4" s="58"/>
      <c r="C4" s="58"/>
      <c r="D4" s="259" t="s">
        <v>36</v>
      </c>
      <c r="E4" s="259"/>
      <c r="F4" s="259"/>
      <c r="G4" s="259"/>
      <c r="H4" s="259"/>
      <c r="I4" s="259"/>
      <c r="J4" s="259"/>
      <c r="K4" s="259"/>
      <c r="L4" s="259"/>
      <c r="M4" s="259"/>
      <c r="N4" s="259"/>
    </row>
    <row r="5" spans="1:14" s="2" customFormat="1" ht="18.75" customHeight="1" x14ac:dyDescent="0.3">
      <c r="A5" s="34"/>
      <c r="B5" s="56"/>
      <c r="C5" s="10"/>
      <c r="E5" s="10"/>
      <c r="F5" s="26"/>
      <c r="G5" s="10"/>
      <c r="H5" s="26"/>
      <c r="I5" s="26"/>
      <c r="J5" s="260" t="s">
        <v>41</v>
      </c>
      <c r="K5" s="261"/>
      <c r="L5" s="261"/>
      <c r="M5" s="26"/>
      <c r="N5" s="10"/>
    </row>
    <row r="6" spans="1:14" s="2" customFormat="1" ht="18.75" customHeight="1" x14ac:dyDescent="0.3">
      <c r="A6" s="65"/>
      <c r="B6" s="56"/>
      <c r="C6" s="10"/>
      <c r="D6" s="10" t="s">
        <v>31</v>
      </c>
      <c r="E6" s="10"/>
      <c r="G6" s="10"/>
      <c r="J6" s="194"/>
      <c r="K6" s="10"/>
      <c r="L6" s="194"/>
      <c r="M6" s="10"/>
      <c r="N6" s="194"/>
    </row>
    <row r="7" spans="1:14" s="2" customFormat="1" ht="18.75" customHeight="1" x14ac:dyDescent="0.3">
      <c r="A7" s="65"/>
      <c r="B7" s="56"/>
      <c r="C7" s="10"/>
      <c r="D7" s="190" t="s">
        <v>115</v>
      </c>
      <c r="E7" s="10"/>
      <c r="F7" s="190" t="s">
        <v>42</v>
      </c>
      <c r="G7" s="10"/>
      <c r="J7" s="194" t="s">
        <v>47</v>
      </c>
      <c r="K7" s="10"/>
      <c r="M7" s="10"/>
      <c r="N7" s="190" t="s">
        <v>29</v>
      </c>
    </row>
    <row r="8" spans="1:14" s="2" customFormat="1" ht="18.75" customHeight="1" x14ac:dyDescent="0.35">
      <c r="A8" s="66"/>
      <c r="B8" s="56"/>
      <c r="C8" s="10"/>
      <c r="D8" s="10" t="s">
        <v>30</v>
      </c>
      <c r="E8" s="10"/>
      <c r="F8" s="190" t="s">
        <v>117</v>
      </c>
      <c r="G8" s="10"/>
      <c r="H8" s="190" t="s">
        <v>83</v>
      </c>
      <c r="I8" s="10"/>
      <c r="J8" s="60" t="s">
        <v>43</v>
      </c>
      <c r="K8" s="10"/>
      <c r="L8" s="194" t="s">
        <v>44</v>
      </c>
      <c r="M8" s="10"/>
      <c r="N8" s="190" t="s">
        <v>28</v>
      </c>
    </row>
    <row r="9" spans="1:14" s="2" customFormat="1" ht="18.75" customHeight="1" x14ac:dyDescent="0.3">
      <c r="A9" s="67"/>
      <c r="B9" s="68"/>
      <c r="C9" s="68"/>
      <c r="D9" s="251" t="s">
        <v>122</v>
      </c>
      <c r="E9" s="251"/>
      <c r="F9" s="251"/>
      <c r="G9" s="251"/>
      <c r="H9" s="251"/>
      <c r="I9" s="251"/>
      <c r="J9" s="251"/>
      <c r="K9" s="251"/>
      <c r="L9" s="251"/>
      <c r="M9" s="251"/>
      <c r="N9" s="251"/>
    </row>
    <row r="10" spans="1:14" s="2" customFormat="1" ht="18.75" customHeight="1" x14ac:dyDescent="0.3">
      <c r="A10" s="31" t="str">
        <f>'SH6'!A13</f>
        <v>Three-month period ended 31 March 2022</v>
      </c>
      <c r="B10" s="68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</row>
    <row r="11" spans="1:14" s="2" customFormat="1" ht="18.75" customHeight="1" x14ac:dyDescent="0.3">
      <c r="A11" s="31" t="str">
        <f>'SH6'!A14</f>
        <v>Balance at 1 January 2022</v>
      </c>
      <c r="B11" s="68"/>
      <c r="C11" s="189"/>
      <c r="D11" s="193">
        <v>1201380</v>
      </c>
      <c r="E11" s="189"/>
      <c r="F11" s="193">
        <v>1497031</v>
      </c>
      <c r="G11" s="189"/>
      <c r="H11" s="138">
        <v>12066</v>
      </c>
      <c r="I11" s="189"/>
      <c r="J11" s="193">
        <v>18000</v>
      </c>
      <c r="K11" s="189"/>
      <c r="L11" s="193">
        <v>195645</v>
      </c>
      <c r="M11" s="189"/>
      <c r="N11" s="193">
        <f>SUM(D11:L11)</f>
        <v>2924122</v>
      </c>
    </row>
    <row r="12" spans="1:14" ht="18.75" customHeight="1" x14ac:dyDescent="0.3">
      <c r="A12" s="31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88"/>
    </row>
    <row r="13" spans="1:14" s="54" customFormat="1" ht="18.75" customHeight="1" x14ac:dyDescent="0.3">
      <c r="A13" s="30" t="s">
        <v>39</v>
      </c>
      <c r="B13" s="58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88"/>
    </row>
    <row r="14" spans="1:14" s="69" customFormat="1" ht="18.75" customHeight="1" x14ac:dyDescent="0.3">
      <c r="A14" s="70" t="s">
        <v>278</v>
      </c>
      <c r="B14" s="5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88"/>
    </row>
    <row r="15" spans="1:14" s="69" customFormat="1" ht="18.75" customHeight="1" x14ac:dyDescent="0.3">
      <c r="A15" s="46" t="s">
        <v>160</v>
      </c>
      <c r="B15" s="57"/>
      <c r="C15" s="73"/>
      <c r="D15" s="73">
        <v>70000</v>
      </c>
      <c r="E15" s="73"/>
      <c r="F15" s="73">
        <v>700000</v>
      </c>
      <c r="G15" s="73"/>
      <c r="H15" s="87">
        <v>0</v>
      </c>
      <c r="I15" s="87"/>
      <c r="J15" s="87">
        <v>0</v>
      </c>
      <c r="K15" s="87"/>
      <c r="L15" s="87">
        <v>0</v>
      </c>
      <c r="M15" s="73"/>
      <c r="N15" s="109">
        <f>SUM(D15:L15)</f>
        <v>770000</v>
      </c>
    </row>
    <row r="16" spans="1:14" s="69" customFormat="1" ht="18.75" customHeight="1" x14ac:dyDescent="0.3">
      <c r="A16" s="158" t="s">
        <v>104</v>
      </c>
      <c r="B16" s="121"/>
      <c r="C16" s="109"/>
      <c r="D16" s="198">
        <v>0</v>
      </c>
      <c r="E16" s="102"/>
      <c r="F16" s="198">
        <v>0</v>
      </c>
      <c r="G16" s="109"/>
      <c r="H16" s="198">
        <v>2918</v>
      </c>
      <c r="I16" s="109"/>
      <c r="J16" s="198">
        <v>0</v>
      </c>
      <c r="K16" s="109"/>
      <c r="L16" s="198">
        <v>0</v>
      </c>
      <c r="M16" s="109"/>
      <c r="N16" s="109">
        <f>SUM(D16:L16)</f>
        <v>2918</v>
      </c>
    </row>
    <row r="17" spans="1:15" s="61" customFormat="1" ht="18.75" customHeight="1" x14ac:dyDescent="0.3">
      <c r="A17" s="96" t="s">
        <v>277</v>
      </c>
      <c r="B17" s="57"/>
      <c r="C17" s="117"/>
      <c r="D17" s="156">
        <f>SUM(D15:D16)</f>
        <v>70000</v>
      </c>
      <c r="E17" s="123"/>
      <c r="F17" s="156">
        <f>SUM(F15:F16)</f>
        <v>700000</v>
      </c>
      <c r="G17" s="117"/>
      <c r="H17" s="156">
        <f>SUM(H15:H16)</f>
        <v>2918</v>
      </c>
      <c r="I17" s="115"/>
      <c r="J17" s="156">
        <f>SUM(J15:J16)</f>
        <v>0</v>
      </c>
      <c r="K17" s="115"/>
      <c r="L17" s="156">
        <f>SUM(L15:L16)</f>
        <v>0</v>
      </c>
      <c r="M17" s="115"/>
      <c r="N17" s="156">
        <f>SUM(N15:N16)</f>
        <v>772918</v>
      </c>
    </row>
    <row r="18" spans="1:15" s="61" customFormat="1" ht="18.75" customHeight="1" x14ac:dyDescent="0.3">
      <c r="A18" s="31" t="s">
        <v>55</v>
      </c>
      <c r="B18" s="57"/>
      <c r="C18" s="117"/>
      <c r="D18" s="167">
        <f>D17</f>
        <v>70000</v>
      </c>
      <c r="E18" s="123"/>
      <c r="F18" s="167">
        <f>F17</f>
        <v>700000</v>
      </c>
      <c r="G18" s="117"/>
      <c r="H18" s="119">
        <f>H17</f>
        <v>2918</v>
      </c>
      <c r="I18" s="115"/>
      <c r="J18" s="99">
        <f>J17</f>
        <v>0</v>
      </c>
      <c r="K18" s="115"/>
      <c r="L18" s="122">
        <f>L17</f>
        <v>0</v>
      </c>
      <c r="M18" s="115"/>
      <c r="N18" s="120">
        <f>N17</f>
        <v>772918</v>
      </c>
    </row>
    <row r="19" spans="1:15" s="61" customFormat="1" ht="18.75" customHeight="1" x14ac:dyDescent="0.3">
      <c r="A19" s="37"/>
      <c r="B19" s="57"/>
      <c r="C19" s="101"/>
      <c r="D19" s="123"/>
      <c r="E19" s="123"/>
      <c r="F19" s="123"/>
      <c r="G19" s="101"/>
      <c r="H19" s="101"/>
      <c r="I19" s="88"/>
      <c r="J19" s="88"/>
      <c r="K19" s="88"/>
      <c r="L19" s="101"/>
      <c r="M19" s="88"/>
      <c r="N19" s="88"/>
    </row>
    <row r="20" spans="1:15" s="61" customFormat="1" ht="18.75" customHeight="1" x14ac:dyDescent="0.3">
      <c r="A20" s="37" t="s">
        <v>128</v>
      </c>
      <c r="B20" s="57"/>
      <c r="D20" s="208"/>
      <c r="E20" s="208"/>
      <c r="F20" s="208"/>
      <c r="O20" s="109"/>
    </row>
    <row r="21" spans="1:15" s="61" customFormat="1" ht="18.75" customHeight="1" x14ac:dyDescent="0.3">
      <c r="A21" s="95" t="s">
        <v>134</v>
      </c>
      <c r="B21" s="57"/>
      <c r="C21" s="87"/>
      <c r="D21" s="198">
        <v>0</v>
      </c>
      <c r="E21" s="134"/>
      <c r="F21" s="198">
        <v>0</v>
      </c>
      <c r="G21" s="98"/>
      <c r="H21" s="198">
        <v>0</v>
      </c>
      <c r="I21" s="98"/>
      <c r="J21" s="198">
        <v>0</v>
      </c>
      <c r="K21" s="73"/>
      <c r="L21" s="109">
        <v>721056</v>
      </c>
      <c r="M21" s="73"/>
      <c r="N21" s="109">
        <f>SUM(D21:L21)</f>
        <v>721056</v>
      </c>
      <c r="O21" s="109"/>
    </row>
    <row r="22" spans="1:15" s="61" customFormat="1" ht="18.75" customHeight="1" x14ac:dyDescent="0.3">
      <c r="A22" s="95" t="s">
        <v>105</v>
      </c>
      <c r="B22" s="57"/>
      <c r="C22" s="87"/>
      <c r="D22" s="198">
        <v>0</v>
      </c>
      <c r="E22" s="134"/>
      <c r="F22" s="198">
        <v>0</v>
      </c>
      <c r="G22" s="98"/>
      <c r="H22" s="198">
        <v>0</v>
      </c>
      <c r="I22" s="98"/>
      <c r="J22" s="198">
        <v>0</v>
      </c>
      <c r="K22" s="73"/>
      <c r="L22" s="198">
        <v>1681</v>
      </c>
      <c r="M22" s="73"/>
      <c r="N22" s="198">
        <f>SUM(D22:L22)</f>
        <v>1681</v>
      </c>
      <c r="O22" s="109"/>
    </row>
    <row r="23" spans="1:15" ht="18.75" customHeight="1" x14ac:dyDescent="0.3">
      <c r="A23" s="37" t="s">
        <v>129</v>
      </c>
      <c r="B23" s="56"/>
      <c r="C23" s="101"/>
      <c r="D23" s="156">
        <f>SUM(D21:D22)</f>
        <v>0</v>
      </c>
      <c r="E23" s="123"/>
      <c r="F23" s="156">
        <f>SUM(F21:F22)</f>
        <v>0</v>
      </c>
      <c r="G23" s="101"/>
      <c r="H23" s="156">
        <f>SUM(H21:H22)</f>
        <v>0</v>
      </c>
      <c r="I23" s="101"/>
      <c r="J23" s="156">
        <f>SUM(J21:J21)</f>
        <v>0</v>
      </c>
      <c r="K23" s="88"/>
      <c r="L23" s="110">
        <f>SUM(L21:L22)</f>
        <v>722737</v>
      </c>
      <c r="M23" s="88"/>
      <c r="N23" s="110">
        <f>SUM(N21:N22)</f>
        <v>722737</v>
      </c>
      <c r="O23" s="109"/>
    </row>
    <row r="24" spans="1:15" ht="18.75" customHeight="1" x14ac:dyDescent="0.3">
      <c r="A24" s="31"/>
      <c r="B24" s="56"/>
      <c r="O24" s="109"/>
    </row>
    <row r="25" spans="1:15" s="61" customFormat="1" ht="18.75" customHeight="1" thickBot="1" x14ac:dyDescent="0.35">
      <c r="A25" s="31" t="str">
        <f>'SH6'!A36</f>
        <v>Balance at 31 March 2022</v>
      </c>
      <c r="B25" s="68"/>
      <c r="C25" s="41"/>
      <c r="D25" s="29">
        <f>SUM(D11,D17,D23)</f>
        <v>1271380</v>
      </c>
      <c r="E25" s="41"/>
      <c r="F25" s="29">
        <f>SUM(F11,F17,F23)</f>
        <v>2197031</v>
      </c>
      <c r="G25" s="41"/>
      <c r="H25" s="29">
        <f>SUM(H11,H17,H23)</f>
        <v>14984</v>
      </c>
      <c r="I25" s="41"/>
      <c r="J25" s="29">
        <f>SUM(J11,J17,J23)</f>
        <v>18000</v>
      </c>
      <c r="K25" s="41"/>
      <c r="L25" s="219">
        <f>SUM(L11,L17,L23)</f>
        <v>918382</v>
      </c>
      <c r="M25" s="41"/>
      <c r="N25" s="219">
        <f>SUM(D25:L25)</f>
        <v>4419777</v>
      </c>
      <c r="O25" s="109"/>
    </row>
    <row r="26" spans="1:15" s="61" customFormat="1" ht="20.25" customHeight="1" thickTop="1" x14ac:dyDescent="0.3">
      <c r="A26" s="3"/>
      <c r="B26" s="5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88"/>
    </row>
    <row r="27" spans="1:15" ht="20.25" customHeight="1" x14ac:dyDescent="0.3">
      <c r="C27" s="84"/>
      <c r="D27" s="84"/>
      <c r="E27" s="84"/>
      <c r="F27" s="84"/>
      <c r="G27" s="84"/>
      <c r="H27" s="84"/>
      <c r="I27" s="84"/>
      <c r="J27" s="84"/>
      <c r="K27" s="85"/>
      <c r="L27" s="85"/>
      <c r="M27" s="84"/>
      <c r="N27" s="85"/>
    </row>
    <row r="28" spans="1:15" ht="20.25" customHeight="1" x14ac:dyDescent="0.3">
      <c r="D28" s="84"/>
      <c r="F28" s="84"/>
      <c r="H28" s="84"/>
      <c r="J28" s="84"/>
      <c r="L28" s="85"/>
      <c r="N28" s="85"/>
    </row>
    <row r="85" spans="1:1" ht="20.25" customHeight="1" x14ac:dyDescent="0.3">
      <c r="A85" s="19"/>
    </row>
    <row r="140" spans="1:15" s="58" customFormat="1" ht="20.25" customHeight="1" x14ac:dyDescent="0.3">
      <c r="A140" s="4" t="s">
        <v>50</v>
      </c>
      <c r="C140" s="1"/>
      <c r="D140" s="1"/>
      <c r="E140" s="1"/>
      <c r="F140" s="1"/>
      <c r="G140" s="1"/>
      <c r="H140" s="1"/>
      <c r="I140" s="1"/>
      <c r="J140" s="1"/>
      <c r="K140" s="9"/>
      <c r="L140" s="9"/>
      <c r="M140" s="1"/>
      <c r="N140" s="9"/>
      <c r="O140" s="1"/>
    </row>
    <row r="213" spans="1:15" s="58" customFormat="1" ht="20.25" customHeight="1" x14ac:dyDescent="0.3">
      <c r="A213" s="4" t="s">
        <v>51</v>
      </c>
      <c r="C213" s="1"/>
      <c r="D213" s="1"/>
      <c r="E213" s="1"/>
      <c r="F213" s="1"/>
      <c r="G213" s="1"/>
      <c r="H213" s="1"/>
      <c r="I213" s="1"/>
      <c r="J213" s="1"/>
      <c r="K213" s="9"/>
      <c r="L213" s="9"/>
      <c r="M213" s="1"/>
      <c r="N213" s="9"/>
      <c r="O213" s="1"/>
    </row>
    <row r="214" spans="1:15" s="58" customFormat="1" ht="20.25" customHeight="1" x14ac:dyDescent="0.3">
      <c r="A214" s="4" t="s">
        <v>48</v>
      </c>
      <c r="C214" s="1"/>
      <c r="D214" s="1"/>
      <c r="E214" s="1"/>
      <c r="F214" s="1"/>
      <c r="G214" s="1"/>
      <c r="H214" s="1"/>
      <c r="I214" s="1"/>
      <c r="J214" s="1"/>
      <c r="K214" s="9"/>
      <c r="L214" s="9"/>
      <c r="M214" s="1"/>
      <c r="N214" s="9"/>
      <c r="O214" s="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3" firstPageNumber="8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15"/>
  <sheetViews>
    <sheetView view="pageBreakPreview" topLeftCell="A16" zoomScale="82" zoomScaleNormal="80" zoomScaleSheetLayoutView="82" workbookViewId="0">
      <selection activeCell="A18" sqref="A18"/>
    </sheetView>
  </sheetViews>
  <sheetFormatPr defaultColWidth="9.1796875" defaultRowHeight="20.25" customHeight="1" x14ac:dyDescent="0.3"/>
  <cols>
    <col min="1" max="1" width="52.81640625" style="4" customWidth="1"/>
    <col min="2" max="2" width="6.54296875" style="58" customWidth="1"/>
    <col min="3" max="3" width="1.81640625" style="1" customWidth="1"/>
    <col min="4" max="4" width="13.90625" style="1" customWidth="1"/>
    <col min="5" max="5" width="1.81640625" style="1" customWidth="1"/>
    <col min="6" max="6" width="15.54296875" style="1" bestFit="1" customWidth="1"/>
    <col min="7" max="7" width="1.81640625" style="1" customWidth="1"/>
    <col min="8" max="8" width="13.90625" style="1" customWidth="1"/>
    <col min="9" max="9" width="1.81640625" style="1" customWidth="1"/>
    <col min="10" max="10" width="13.90625" style="1" customWidth="1"/>
    <col min="11" max="11" width="1.81640625" style="9" customWidth="1"/>
    <col min="12" max="12" width="13.90625" style="9" customWidth="1"/>
    <col min="13" max="13" width="1.81640625" style="1" customWidth="1"/>
    <col min="14" max="14" width="13.90625" style="9" customWidth="1"/>
    <col min="15" max="16384" width="9.1796875" style="1"/>
  </cols>
  <sheetData>
    <row r="1" spans="1:14" s="6" customFormat="1" ht="20.25" customHeight="1" x14ac:dyDescent="0.4">
      <c r="A1" s="5" t="s">
        <v>274</v>
      </c>
      <c r="B1" s="63"/>
      <c r="K1" s="15"/>
      <c r="L1" s="15"/>
      <c r="N1" s="15"/>
    </row>
    <row r="2" spans="1:14" s="8" customFormat="1" ht="20.25" customHeight="1" x14ac:dyDescent="0.35">
      <c r="A2" s="7" t="s">
        <v>127</v>
      </c>
      <c r="B2" s="64"/>
      <c r="K2" s="16"/>
      <c r="L2" s="16"/>
      <c r="N2" s="16"/>
    </row>
    <row r="3" spans="1:14" s="8" customFormat="1" ht="20.25" customHeight="1" x14ac:dyDescent="0.35">
      <c r="A3" s="7"/>
      <c r="B3" s="64"/>
      <c r="K3" s="16"/>
      <c r="L3" s="16"/>
      <c r="N3" s="16"/>
    </row>
    <row r="4" spans="1:14" s="2" customFormat="1" ht="18.75" customHeight="1" x14ac:dyDescent="0.3">
      <c r="A4" s="59"/>
      <c r="B4" s="58"/>
      <c r="C4" s="58"/>
      <c r="D4" s="259" t="s">
        <v>36</v>
      </c>
      <c r="E4" s="259"/>
      <c r="F4" s="259"/>
      <c r="G4" s="259"/>
      <c r="H4" s="259"/>
      <c r="I4" s="259"/>
      <c r="J4" s="259"/>
      <c r="K4" s="259"/>
      <c r="L4" s="259"/>
      <c r="M4" s="259"/>
      <c r="N4" s="259"/>
    </row>
    <row r="5" spans="1:14" s="2" customFormat="1" ht="18.75" customHeight="1" x14ac:dyDescent="0.3">
      <c r="A5" s="34"/>
      <c r="B5" s="56"/>
      <c r="C5" s="10"/>
      <c r="E5" s="10"/>
      <c r="F5" s="26"/>
      <c r="G5" s="10"/>
      <c r="H5" s="26"/>
      <c r="I5" s="26"/>
      <c r="J5" s="260" t="s">
        <v>41</v>
      </c>
      <c r="K5" s="261"/>
      <c r="L5" s="261"/>
      <c r="M5" s="26"/>
      <c r="N5" s="10"/>
    </row>
    <row r="6" spans="1:14" s="2" customFormat="1" ht="18.75" customHeight="1" x14ac:dyDescent="0.3">
      <c r="A6" s="65"/>
      <c r="B6" s="56"/>
      <c r="C6" s="10"/>
      <c r="D6" s="10" t="s">
        <v>31</v>
      </c>
      <c r="E6" s="10"/>
      <c r="G6" s="10"/>
      <c r="J6" s="42"/>
      <c r="K6" s="10"/>
      <c r="L6" s="42"/>
      <c r="M6" s="10"/>
      <c r="N6" s="42"/>
    </row>
    <row r="7" spans="1:14" s="2" customFormat="1" ht="18.75" customHeight="1" x14ac:dyDescent="0.3">
      <c r="A7" s="65"/>
      <c r="B7" s="56"/>
      <c r="C7" s="10"/>
      <c r="D7" s="188" t="s">
        <v>115</v>
      </c>
      <c r="E7" s="10"/>
      <c r="F7" s="177" t="s">
        <v>42</v>
      </c>
      <c r="G7" s="10"/>
      <c r="J7" s="42" t="s">
        <v>47</v>
      </c>
      <c r="K7" s="10"/>
      <c r="M7" s="10"/>
      <c r="N7" s="38" t="s">
        <v>29</v>
      </c>
    </row>
    <row r="8" spans="1:14" s="2" customFormat="1" ht="18.75" customHeight="1" x14ac:dyDescent="0.35">
      <c r="A8" s="66"/>
      <c r="B8" s="56" t="s">
        <v>2</v>
      </c>
      <c r="C8" s="10"/>
      <c r="D8" s="10" t="s">
        <v>30</v>
      </c>
      <c r="E8" s="10"/>
      <c r="F8" s="177" t="s">
        <v>117</v>
      </c>
      <c r="G8" s="10"/>
      <c r="H8" s="161" t="s">
        <v>83</v>
      </c>
      <c r="I8" s="10"/>
      <c r="J8" s="60" t="s">
        <v>43</v>
      </c>
      <c r="K8" s="10"/>
      <c r="L8" s="42" t="s">
        <v>44</v>
      </c>
      <c r="M8" s="10"/>
      <c r="N8" s="38" t="s">
        <v>28</v>
      </c>
    </row>
    <row r="9" spans="1:14" s="2" customFormat="1" ht="18.75" customHeight="1" x14ac:dyDescent="0.3">
      <c r="A9" s="67"/>
      <c r="B9" s="68"/>
      <c r="C9" s="68"/>
      <c r="D9" s="251" t="s">
        <v>122</v>
      </c>
      <c r="E9" s="251"/>
      <c r="F9" s="251"/>
      <c r="G9" s="251"/>
      <c r="H9" s="251"/>
      <c r="I9" s="251"/>
      <c r="J9" s="251"/>
      <c r="K9" s="251"/>
      <c r="L9" s="251"/>
      <c r="M9" s="251"/>
      <c r="N9" s="251"/>
    </row>
    <row r="10" spans="1:14" s="2" customFormat="1" ht="18.75" customHeight="1" x14ac:dyDescent="0.3">
      <c r="A10" s="31" t="str">
        <f>'SH7'!A13</f>
        <v>Three-month period ended 31 March 2023</v>
      </c>
      <c r="B10" s="68"/>
      <c r="C10" s="145"/>
      <c r="D10" s="17"/>
      <c r="E10" s="17"/>
      <c r="F10" s="17"/>
      <c r="G10" s="160"/>
      <c r="H10" s="160"/>
      <c r="I10" s="17"/>
      <c r="J10" s="17"/>
      <c r="K10" s="17"/>
      <c r="L10" s="17"/>
      <c r="M10" s="17"/>
      <c r="N10" s="17"/>
    </row>
    <row r="11" spans="1:14" s="2" customFormat="1" ht="18.75" customHeight="1" x14ac:dyDescent="0.3">
      <c r="A11" s="31" t="str">
        <f>'SH7'!A14</f>
        <v>Balance at 1 January 2023</v>
      </c>
      <c r="B11" s="68"/>
      <c r="C11" s="149"/>
      <c r="D11" s="162">
        <v>1605986</v>
      </c>
      <c r="E11" s="149"/>
      <c r="F11" s="162">
        <v>6453143</v>
      </c>
      <c r="G11" s="160"/>
      <c r="H11" s="138">
        <v>38178</v>
      </c>
      <c r="I11" s="149"/>
      <c r="J11" s="162">
        <v>119400</v>
      </c>
      <c r="K11" s="149"/>
      <c r="L11" s="162">
        <v>2040839</v>
      </c>
      <c r="M11" s="149"/>
      <c r="N11" s="115">
        <v>10257546</v>
      </c>
    </row>
    <row r="12" spans="1:14" ht="18.75" customHeight="1" x14ac:dyDescent="0.3">
      <c r="A12" s="31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109"/>
    </row>
    <row r="13" spans="1:14" s="54" customFormat="1" ht="18.75" customHeight="1" x14ac:dyDescent="0.3">
      <c r="A13" s="30" t="s">
        <v>39</v>
      </c>
      <c r="B13" s="58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109"/>
    </row>
    <row r="14" spans="1:14" s="69" customFormat="1" ht="18.75" customHeight="1" x14ac:dyDescent="0.3">
      <c r="A14" s="70" t="s">
        <v>278</v>
      </c>
      <c r="B14" s="5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109"/>
    </row>
    <row r="15" spans="1:14" s="69" customFormat="1" ht="18.75" customHeight="1" x14ac:dyDescent="0.3">
      <c r="A15" s="114" t="s">
        <v>202</v>
      </c>
      <c r="B15" s="58" t="s">
        <v>254</v>
      </c>
      <c r="C15" s="73"/>
      <c r="D15" s="73">
        <v>135693</v>
      </c>
      <c r="E15" s="73"/>
      <c r="F15" s="73">
        <v>542772</v>
      </c>
      <c r="G15" s="73"/>
      <c r="H15" s="98">
        <v>0</v>
      </c>
      <c r="I15" s="98"/>
      <c r="J15" s="98">
        <v>0</v>
      </c>
      <c r="K15" s="98"/>
      <c r="L15" s="98">
        <v>0</v>
      </c>
      <c r="M15" s="73"/>
      <c r="N15" s="109">
        <f t="shared" ref="N15:N16" si="0">SUM(D15:L15)</f>
        <v>678465</v>
      </c>
    </row>
    <row r="16" spans="1:14" s="69" customFormat="1" ht="18.75" customHeight="1" x14ac:dyDescent="0.3">
      <c r="A16" s="114" t="s">
        <v>106</v>
      </c>
      <c r="B16" s="121"/>
      <c r="C16" s="109"/>
      <c r="D16" s="198">
        <v>0</v>
      </c>
      <c r="E16" s="109"/>
      <c r="F16" s="198">
        <v>0</v>
      </c>
      <c r="G16" s="109"/>
      <c r="H16" s="225">
        <v>13721</v>
      </c>
      <c r="I16" s="109"/>
      <c r="J16" s="198">
        <v>0</v>
      </c>
      <c r="K16" s="109"/>
      <c r="L16" s="198">
        <v>0</v>
      </c>
      <c r="M16" s="109"/>
      <c r="N16" s="109">
        <f t="shared" si="0"/>
        <v>13721</v>
      </c>
    </row>
    <row r="17" spans="1:15" s="61" customFormat="1" ht="18.75" customHeight="1" x14ac:dyDescent="0.3">
      <c r="A17" s="96" t="s">
        <v>277</v>
      </c>
      <c r="B17" s="57"/>
      <c r="C17" s="117"/>
      <c r="D17" s="156">
        <f>SUM(D15:D16)</f>
        <v>135693</v>
      </c>
      <c r="E17" s="117"/>
      <c r="F17" s="156">
        <f>SUM(F15:F16)</f>
        <v>542772</v>
      </c>
      <c r="G17" s="117"/>
      <c r="H17" s="156">
        <f>SUM(H15:H16)</f>
        <v>13721</v>
      </c>
      <c r="I17" s="115"/>
      <c r="J17" s="156">
        <f>SUM(J15:J16)</f>
        <v>0</v>
      </c>
      <c r="K17" s="115"/>
      <c r="L17" s="156">
        <f>SUM(L15:L16)</f>
        <v>0</v>
      </c>
      <c r="M17" s="115"/>
      <c r="N17" s="156">
        <f>SUM(N15:N16)</f>
        <v>692186</v>
      </c>
    </row>
    <row r="18" spans="1:15" s="61" customFormat="1" ht="18.75" customHeight="1" x14ac:dyDescent="0.3">
      <c r="A18" s="31" t="s">
        <v>55</v>
      </c>
      <c r="B18" s="57"/>
      <c r="C18" s="117"/>
      <c r="D18" s="119">
        <f>D17</f>
        <v>135693</v>
      </c>
      <c r="E18" s="117"/>
      <c r="F18" s="119">
        <f>F17</f>
        <v>542772</v>
      </c>
      <c r="G18" s="117"/>
      <c r="H18" s="119">
        <f>H17</f>
        <v>13721</v>
      </c>
      <c r="I18" s="115"/>
      <c r="J18" s="156">
        <f>J17</f>
        <v>0</v>
      </c>
      <c r="K18" s="115"/>
      <c r="L18" s="156">
        <f>L17</f>
        <v>0</v>
      </c>
      <c r="M18" s="115"/>
      <c r="N18" s="119">
        <f>N17</f>
        <v>692186</v>
      </c>
    </row>
    <row r="19" spans="1:15" s="61" customFormat="1" ht="18.75" customHeight="1" x14ac:dyDescent="0.3">
      <c r="A19" s="37"/>
      <c r="B19" s="57"/>
      <c r="C19" s="101"/>
      <c r="D19" s="101"/>
      <c r="E19" s="101"/>
      <c r="F19" s="101"/>
      <c r="G19" s="101"/>
      <c r="H19" s="101"/>
      <c r="I19" s="88"/>
      <c r="J19" s="88"/>
      <c r="K19" s="88"/>
      <c r="L19" s="101"/>
      <c r="M19" s="88"/>
      <c r="N19" s="88"/>
    </row>
    <row r="20" spans="1:15" s="61" customFormat="1" ht="18.75" customHeight="1" x14ac:dyDescent="0.3">
      <c r="A20" s="37" t="s">
        <v>128</v>
      </c>
      <c r="B20" s="57"/>
      <c r="O20" s="109"/>
    </row>
    <row r="21" spans="1:15" s="61" customFormat="1" ht="18.75" customHeight="1" x14ac:dyDescent="0.3">
      <c r="A21" s="95" t="s">
        <v>134</v>
      </c>
      <c r="B21" s="57"/>
      <c r="C21" s="87"/>
      <c r="D21" s="198">
        <v>0</v>
      </c>
      <c r="E21" s="98"/>
      <c r="F21" s="198">
        <v>0</v>
      </c>
      <c r="G21" s="98"/>
      <c r="H21" s="198">
        <v>0</v>
      </c>
      <c r="I21" s="98"/>
      <c r="J21" s="198">
        <v>0</v>
      </c>
      <c r="K21" s="73"/>
      <c r="L21" s="134">
        <f>'PL4-5'!H60</f>
        <v>97926</v>
      </c>
      <c r="M21" s="73"/>
      <c r="N21" s="134">
        <f>SUM(D21:L21)</f>
        <v>97926</v>
      </c>
      <c r="O21" s="109"/>
    </row>
    <row r="22" spans="1:15" s="61" customFormat="1" ht="18.75" customHeight="1" x14ac:dyDescent="0.3">
      <c r="A22" s="95" t="s">
        <v>105</v>
      </c>
      <c r="B22" s="57"/>
      <c r="C22" s="87"/>
      <c r="D22" s="198">
        <v>0</v>
      </c>
      <c r="E22" s="98"/>
      <c r="F22" s="198">
        <v>0</v>
      </c>
      <c r="G22" s="98"/>
      <c r="H22" s="198">
        <v>0</v>
      </c>
      <c r="I22" s="98"/>
      <c r="J22" s="198">
        <v>0</v>
      </c>
      <c r="K22" s="73"/>
      <c r="L22" s="134">
        <f>'PL4-5'!H61</f>
        <v>0</v>
      </c>
      <c r="M22" s="73"/>
      <c r="N22" s="134">
        <f>SUM(D22:L22)</f>
        <v>0</v>
      </c>
      <c r="O22" s="109"/>
    </row>
    <row r="23" spans="1:15" ht="18.75" customHeight="1" x14ac:dyDescent="0.3">
      <c r="A23" s="37" t="s">
        <v>129</v>
      </c>
      <c r="B23" s="56"/>
      <c r="C23" s="101"/>
      <c r="D23" s="156">
        <f>SUM(D21:D22)</f>
        <v>0</v>
      </c>
      <c r="E23" s="101"/>
      <c r="F23" s="156">
        <f>SUM(F21:F22)</f>
        <v>0</v>
      </c>
      <c r="G23" s="101"/>
      <c r="H23" s="156">
        <f>SUM(H21:H22)</f>
        <v>0</v>
      </c>
      <c r="I23" s="101"/>
      <c r="J23" s="156">
        <f>SUM(J21:J21)</f>
        <v>0</v>
      </c>
      <c r="K23" s="88"/>
      <c r="L23" s="156">
        <f>SUM(L21:L22)</f>
        <v>97926</v>
      </c>
      <c r="M23" s="101"/>
      <c r="N23" s="156">
        <f>SUM(N21:N22)</f>
        <v>97926</v>
      </c>
      <c r="O23" s="109"/>
    </row>
    <row r="24" spans="1:15" ht="18.75" customHeight="1" x14ac:dyDescent="0.3">
      <c r="A24" s="31"/>
      <c r="B24" s="56"/>
      <c r="O24" s="109"/>
    </row>
    <row r="25" spans="1:15" ht="18.75" hidden="1" customHeight="1" x14ac:dyDescent="0.3">
      <c r="A25" s="137" t="s">
        <v>71</v>
      </c>
      <c r="B25" s="56"/>
      <c r="C25" s="143"/>
      <c r="D25" s="171">
        <v>0</v>
      </c>
      <c r="E25" s="87"/>
      <c r="F25" s="171">
        <v>0</v>
      </c>
      <c r="G25" s="87"/>
      <c r="H25" s="171">
        <v>0</v>
      </c>
      <c r="J25" s="144"/>
      <c r="L25" s="144"/>
      <c r="N25" s="171">
        <v>0</v>
      </c>
      <c r="O25" s="111"/>
    </row>
    <row r="26" spans="1:15" s="61" customFormat="1" ht="18.75" customHeight="1" thickBot="1" x14ac:dyDescent="0.35">
      <c r="A26" s="31" t="str">
        <f>'SH7'!A36</f>
        <v>Balance at 31 March 2023</v>
      </c>
      <c r="B26" s="68"/>
      <c r="C26" s="41"/>
      <c r="D26" s="29">
        <f>SUM(D11,D17,D23)</f>
        <v>1741679</v>
      </c>
      <c r="E26" s="41"/>
      <c r="F26" s="29">
        <f>SUM(F11,F17,F23)</f>
        <v>6995915</v>
      </c>
      <c r="G26" s="41"/>
      <c r="H26" s="29">
        <f>SUM(H11,H17,H23)</f>
        <v>51899</v>
      </c>
      <c r="I26" s="41"/>
      <c r="J26" s="29">
        <f>SUM(J11,J17,J23)</f>
        <v>119400</v>
      </c>
      <c r="K26" s="41"/>
      <c r="L26" s="29">
        <f>SUM(L11,L17,L23)</f>
        <v>2138765</v>
      </c>
      <c r="M26" s="41"/>
      <c r="N26" s="29">
        <f>SUM(D26:L26)</f>
        <v>11047658</v>
      </c>
      <c r="O26" s="109"/>
    </row>
    <row r="27" spans="1:15" s="61" customFormat="1" ht="20.25" customHeight="1" thickTop="1" x14ac:dyDescent="0.3">
      <c r="A27" s="3"/>
      <c r="B27" s="57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88"/>
    </row>
    <row r="28" spans="1:15" ht="20.25" customHeight="1" x14ac:dyDescent="0.3">
      <c r="B28" s="237"/>
      <c r="C28" s="143"/>
      <c r="D28" s="143"/>
      <c r="E28" s="143"/>
      <c r="F28" s="143"/>
      <c r="G28" s="143"/>
      <c r="H28" s="143"/>
      <c r="I28" s="143"/>
      <c r="J28" s="143"/>
      <c r="K28" s="86"/>
      <c r="L28" s="86"/>
      <c r="M28" s="143"/>
      <c r="N28" s="86"/>
      <c r="O28" s="143"/>
    </row>
    <row r="29" spans="1:15" ht="20.25" customHeight="1" x14ac:dyDescent="0.3">
      <c r="B29" s="237"/>
      <c r="C29" s="143"/>
      <c r="D29" s="143"/>
      <c r="E29" s="143"/>
      <c r="F29" s="143"/>
      <c r="G29" s="143"/>
      <c r="H29" s="143"/>
      <c r="I29" s="143"/>
      <c r="J29" s="143"/>
      <c r="K29" s="86"/>
      <c r="L29" s="86"/>
      <c r="M29" s="143"/>
      <c r="N29" s="86"/>
      <c r="O29" s="143"/>
    </row>
    <row r="84" spans="1:1" ht="20.25" customHeight="1" x14ac:dyDescent="0.3">
      <c r="A84" s="19"/>
    </row>
    <row r="141" spans="1:1" ht="20.25" customHeight="1" x14ac:dyDescent="0.3">
      <c r="A141" s="4" t="s">
        <v>50</v>
      </c>
    </row>
    <row r="214" spans="1:1" ht="20.25" customHeight="1" x14ac:dyDescent="0.3">
      <c r="A214" s="4" t="s">
        <v>51</v>
      </c>
    </row>
    <row r="215" spans="1:1" ht="20.25" customHeight="1" x14ac:dyDescent="0.3">
      <c r="A215" s="4" t="s">
        <v>48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5" firstPageNumber="9" orientation="landscape" useFirstPageNumber="1" r:id="rId1"/>
  <headerFooter>
    <oddFooter>&amp;L The accompanying notes form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33"/>
  <sheetViews>
    <sheetView tabSelected="1" view="pageBreakPreview" topLeftCell="A99" zoomScaleNormal="100" zoomScaleSheetLayoutView="100" workbookViewId="0">
      <selection activeCell="A109" sqref="A109"/>
    </sheetView>
  </sheetViews>
  <sheetFormatPr defaultColWidth="9.1796875" defaultRowHeight="18.75" customHeight="1" x14ac:dyDescent="0.3"/>
  <cols>
    <col min="1" max="1" width="49.36328125" style="19" customWidth="1"/>
    <col min="2" max="2" width="9.81640625" style="56" customWidth="1"/>
    <col min="3" max="3" width="2.1796875" style="19" customWidth="1"/>
    <col min="4" max="4" width="12.6328125" style="9" customWidth="1"/>
    <col min="5" max="5" width="2.1796875" style="20" customWidth="1"/>
    <col min="6" max="6" width="12.6328125" style="9" customWidth="1"/>
    <col min="7" max="7" width="2.1796875" style="27" customWidth="1"/>
    <col min="8" max="8" width="12.6328125" style="9" customWidth="1"/>
    <col min="9" max="9" width="2.1796875" style="20" customWidth="1"/>
    <col min="10" max="10" width="12.6328125" style="9" customWidth="1"/>
    <col min="11" max="16384" width="9.1796875" style="9"/>
  </cols>
  <sheetData>
    <row r="1" spans="1:10" s="15" customFormat="1" ht="18.75" customHeight="1" x14ac:dyDescent="0.4">
      <c r="A1" s="32" t="s">
        <v>274</v>
      </c>
      <c r="B1" s="164"/>
      <c r="C1" s="32"/>
      <c r="E1" s="21"/>
      <c r="G1" s="22"/>
      <c r="I1" s="21"/>
    </row>
    <row r="2" spans="1:10" s="16" customFormat="1" ht="18.75" customHeight="1" x14ac:dyDescent="0.35">
      <c r="A2" s="33" t="s">
        <v>130</v>
      </c>
      <c r="B2" s="165"/>
      <c r="C2" s="33"/>
      <c r="E2" s="23"/>
      <c r="G2" s="24"/>
      <c r="I2" s="23"/>
    </row>
    <row r="3" spans="1:10" s="16" customFormat="1" ht="12.5" customHeight="1" x14ac:dyDescent="0.35">
      <c r="A3" s="33"/>
      <c r="B3" s="165"/>
      <c r="C3" s="33"/>
      <c r="E3" s="23"/>
      <c r="G3" s="24"/>
      <c r="I3" s="23"/>
    </row>
    <row r="4" spans="1:10" ht="18.75" customHeight="1" x14ac:dyDescent="0.3">
      <c r="D4" s="252" t="s">
        <v>0</v>
      </c>
      <c r="E4" s="252"/>
      <c r="F4" s="252"/>
      <c r="H4" s="252" t="s">
        <v>35</v>
      </c>
      <c r="I4" s="252"/>
      <c r="J4" s="252"/>
    </row>
    <row r="5" spans="1:10" ht="18.75" customHeight="1" x14ac:dyDescent="0.3">
      <c r="D5" s="252" t="s">
        <v>34</v>
      </c>
      <c r="E5" s="252"/>
      <c r="F5" s="252"/>
      <c r="G5" s="25"/>
      <c r="H5" s="252" t="s">
        <v>34</v>
      </c>
      <c r="I5" s="252"/>
      <c r="J5" s="252"/>
    </row>
    <row r="6" spans="1:10" ht="18.75" customHeight="1" x14ac:dyDescent="0.3">
      <c r="D6" s="262" t="s">
        <v>125</v>
      </c>
      <c r="E6" s="254"/>
      <c r="F6" s="254"/>
      <c r="G6" s="25"/>
      <c r="H6" s="262" t="s">
        <v>125</v>
      </c>
      <c r="I6" s="254"/>
      <c r="J6" s="254"/>
    </row>
    <row r="7" spans="1:10" ht="18.75" customHeight="1" x14ac:dyDescent="0.3">
      <c r="D7" s="255" t="s">
        <v>236</v>
      </c>
      <c r="E7" s="256"/>
      <c r="F7" s="256"/>
      <c r="G7" s="25"/>
      <c r="H7" s="255" t="str">
        <f>D7</f>
        <v>31 March</v>
      </c>
      <c r="I7" s="264"/>
      <c r="J7" s="264"/>
    </row>
    <row r="8" spans="1:10" ht="18.75" customHeight="1" x14ac:dyDescent="0.3">
      <c r="B8" s="199"/>
      <c r="D8" s="200">
        <f>'PL4-5'!D8</f>
        <v>2023</v>
      </c>
      <c r="E8" s="242"/>
      <c r="F8" s="242">
        <f>'PL4-5'!F8</f>
        <v>2022</v>
      </c>
      <c r="G8" s="242"/>
      <c r="H8" s="242">
        <f>'PL4-5'!H8</f>
        <v>2023</v>
      </c>
      <c r="I8" s="242"/>
      <c r="J8" s="242">
        <f>'PL4-5'!J8</f>
        <v>2022</v>
      </c>
    </row>
    <row r="9" spans="1:10" ht="18.75" customHeight="1" x14ac:dyDescent="0.3">
      <c r="D9" s="251" t="s">
        <v>122</v>
      </c>
      <c r="E9" s="251"/>
      <c r="F9" s="251"/>
      <c r="G9" s="251"/>
      <c r="H9" s="251"/>
      <c r="I9" s="251"/>
      <c r="J9" s="251"/>
    </row>
    <row r="10" spans="1:10" ht="18.75" customHeight="1" x14ac:dyDescent="0.3">
      <c r="A10" s="35" t="s">
        <v>22</v>
      </c>
      <c r="B10" s="68"/>
      <c r="C10" s="35"/>
      <c r="D10" s="12"/>
      <c r="E10" s="13"/>
      <c r="F10" s="12"/>
      <c r="G10" s="13"/>
      <c r="H10" s="12"/>
      <c r="I10" s="13"/>
      <c r="J10" s="12"/>
    </row>
    <row r="11" spans="1:10" ht="18.75" customHeight="1" x14ac:dyDescent="0.3">
      <c r="A11" s="36" t="s">
        <v>147</v>
      </c>
      <c r="C11" s="36"/>
      <c r="D11" s="102">
        <v>213141</v>
      </c>
      <c r="E11" s="102"/>
      <c r="F11" s="102">
        <v>119564</v>
      </c>
      <c r="G11" s="102"/>
      <c r="H11" s="102">
        <v>97926</v>
      </c>
      <c r="I11" s="102"/>
      <c r="J11" s="102">
        <v>721056</v>
      </c>
    </row>
    <row r="12" spans="1:10" ht="18.75" customHeight="1" x14ac:dyDescent="0.3">
      <c r="A12" s="18" t="s">
        <v>151</v>
      </c>
      <c r="B12" s="18"/>
      <c r="C12" s="18"/>
      <c r="D12" s="174"/>
      <c r="E12" s="102"/>
      <c r="F12" s="102"/>
      <c r="G12" s="102"/>
      <c r="H12" s="102"/>
      <c r="I12" s="102"/>
      <c r="J12" s="102"/>
    </row>
    <row r="13" spans="1:10" ht="18.75" customHeight="1" x14ac:dyDescent="0.3">
      <c r="A13" s="43" t="s">
        <v>255</v>
      </c>
      <c r="C13" s="43"/>
      <c r="D13" s="102">
        <v>159</v>
      </c>
      <c r="E13" s="102"/>
      <c r="F13" s="102">
        <v>24310</v>
      </c>
      <c r="G13" s="102"/>
      <c r="H13" s="102">
        <v>-13351</v>
      </c>
      <c r="I13" s="102"/>
      <c r="J13" s="102">
        <v>12115</v>
      </c>
    </row>
    <row r="14" spans="1:10" ht="18.75" customHeight="1" x14ac:dyDescent="0.3">
      <c r="A14" s="9" t="s">
        <v>38</v>
      </c>
      <c r="B14" s="199"/>
      <c r="C14" s="9"/>
      <c r="D14" s="102">
        <v>87348</v>
      </c>
      <c r="E14" s="102"/>
      <c r="F14" s="102">
        <v>15744</v>
      </c>
      <c r="G14" s="102"/>
      <c r="H14" s="102">
        <v>78852</v>
      </c>
      <c r="I14" s="102"/>
      <c r="J14" s="102">
        <v>14831</v>
      </c>
    </row>
    <row r="15" spans="1:10" ht="18.75" customHeight="1" x14ac:dyDescent="0.3">
      <c r="A15" s="46" t="s">
        <v>107</v>
      </c>
      <c r="C15" s="46"/>
      <c r="D15" s="102">
        <v>118388</v>
      </c>
      <c r="E15" s="102"/>
      <c r="F15" s="102">
        <v>88065</v>
      </c>
      <c r="G15" s="102"/>
      <c r="H15" s="55">
        <v>47299</v>
      </c>
      <c r="I15" s="102"/>
      <c r="J15" s="55">
        <v>44075</v>
      </c>
    </row>
    <row r="16" spans="1:10" ht="18.75" customHeight="1" x14ac:dyDescent="0.3">
      <c r="A16" s="46" t="s">
        <v>196</v>
      </c>
      <c r="C16" s="46"/>
      <c r="D16" s="102">
        <v>4490</v>
      </c>
      <c r="E16" s="102"/>
      <c r="F16" s="102">
        <v>368</v>
      </c>
      <c r="G16" s="102"/>
      <c r="H16" s="55">
        <v>4490</v>
      </c>
      <c r="I16" s="102"/>
      <c r="J16" s="55">
        <v>368</v>
      </c>
    </row>
    <row r="17" spans="1:10" ht="18.75" customHeight="1" x14ac:dyDescent="0.3">
      <c r="A17" s="36" t="s">
        <v>256</v>
      </c>
      <c r="C17" s="36"/>
      <c r="D17" s="102">
        <v>249</v>
      </c>
      <c r="E17" s="102"/>
      <c r="F17" s="102">
        <v>-187</v>
      </c>
      <c r="G17" s="102"/>
      <c r="H17" s="102">
        <v>249</v>
      </c>
      <c r="I17" s="102"/>
      <c r="J17" s="102">
        <v>-187</v>
      </c>
    </row>
    <row r="18" spans="1:10" ht="18.75" customHeight="1" x14ac:dyDescent="0.3">
      <c r="A18" s="36" t="s">
        <v>267</v>
      </c>
      <c r="C18" s="36"/>
      <c r="D18" s="102">
        <v>182</v>
      </c>
      <c r="E18" s="102"/>
      <c r="F18" s="102">
        <v>-1250</v>
      </c>
      <c r="G18" s="102"/>
      <c r="H18" s="102">
        <v>426</v>
      </c>
      <c r="I18" s="102"/>
      <c r="J18" s="102">
        <v>697</v>
      </c>
    </row>
    <row r="19" spans="1:10" ht="18.75" customHeight="1" x14ac:dyDescent="0.3">
      <c r="A19" s="36" t="s">
        <v>207</v>
      </c>
      <c r="C19" s="36"/>
      <c r="D19" s="102">
        <v>18061</v>
      </c>
      <c r="E19" s="102"/>
      <c r="F19" s="102">
        <v>-6034</v>
      </c>
      <c r="G19" s="102"/>
      <c r="H19" s="102">
        <v>1112</v>
      </c>
      <c r="I19" s="102"/>
      <c r="J19" s="102">
        <v>-5754</v>
      </c>
    </row>
    <row r="20" spans="1:10" ht="18.75" customHeight="1" x14ac:dyDescent="0.3">
      <c r="A20" s="36" t="s">
        <v>257</v>
      </c>
      <c r="C20" s="36"/>
      <c r="D20" s="102">
        <v>-5299</v>
      </c>
      <c r="E20" s="102"/>
      <c r="F20" s="102">
        <v>-211</v>
      </c>
      <c r="G20" s="102"/>
      <c r="H20" s="102">
        <v>0</v>
      </c>
      <c r="I20" s="102"/>
      <c r="J20" s="102">
        <v>0</v>
      </c>
    </row>
    <row r="21" spans="1:10" ht="18.75" customHeight="1" x14ac:dyDescent="0.3">
      <c r="A21" s="36" t="s">
        <v>203</v>
      </c>
      <c r="C21" s="36"/>
      <c r="D21" s="102">
        <v>-148397</v>
      </c>
      <c r="E21" s="102"/>
      <c r="F21" s="102">
        <v>0</v>
      </c>
      <c r="G21" s="102"/>
      <c r="H21" s="102">
        <v>-148397</v>
      </c>
      <c r="I21" s="102"/>
      <c r="J21" s="102">
        <v>0</v>
      </c>
    </row>
    <row r="22" spans="1:10" ht="18.75" customHeight="1" x14ac:dyDescent="0.3">
      <c r="A22" s="36" t="s">
        <v>258</v>
      </c>
      <c r="C22" s="36"/>
      <c r="D22" s="102"/>
      <c r="E22" s="102"/>
    </row>
    <row r="23" spans="1:10" ht="18.75" customHeight="1" x14ac:dyDescent="0.3">
      <c r="A23" s="36" t="s">
        <v>213</v>
      </c>
      <c r="C23" s="36"/>
      <c r="D23" s="102">
        <v>-39013</v>
      </c>
      <c r="E23" s="102"/>
      <c r="F23" s="124">
        <v>1186</v>
      </c>
      <c r="G23" s="102"/>
      <c r="H23" s="102">
        <v>0</v>
      </c>
      <c r="I23" s="102"/>
      <c r="J23" s="102">
        <v>0</v>
      </c>
    </row>
    <row r="24" spans="1:10" s="246" customFormat="1" ht="18.75" customHeight="1" x14ac:dyDescent="0.3">
      <c r="A24" s="36" t="s">
        <v>268</v>
      </c>
      <c r="B24" s="56"/>
      <c r="C24" s="36"/>
      <c r="D24" s="102">
        <v>37542</v>
      </c>
      <c r="E24" s="102"/>
      <c r="F24" s="124">
        <v>0</v>
      </c>
      <c r="G24" s="102"/>
      <c r="H24" s="102">
        <v>5842</v>
      </c>
      <c r="I24" s="102"/>
      <c r="J24" s="102">
        <v>0</v>
      </c>
    </row>
    <row r="25" spans="1:10" ht="18.75" customHeight="1" x14ac:dyDescent="0.3">
      <c r="A25" s="36" t="s">
        <v>269</v>
      </c>
      <c r="C25" s="36"/>
      <c r="D25" s="102"/>
      <c r="E25" s="102"/>
      <c r="F25" s="102"/>
      <c r="G25" s="102"/>
      <c r="H25" s="102"/>
      <c r="I25" s="102"/>
      <c r="J25" s="102"/>
    </row>
    <row r="26" spans="1:10" ht="18.75" customHeight="1" x14ac:dyDescent="0.3">
      <c r="A26" s="36" t="s">
        <v>270</v>
      </c>
      <c r="C26" s="36"/>
      <c r="D26" s="102">
        <v>18273</v>
      </c>
      <c r="E26" s="102"/>
      <c r="F26" s="102">
        <v>-62414</v>
      </c>
      <c r="G26" s="102"/>
      <c r="H26" s="102">
        <v>2745</v>
      </c>
      <c r="I26" s="102"/>
      <c r="J26" s="102">
        <v>2519</v>
      </c>
    </row>
    <row r="27" spans="1:10" ht="18.75" customHeight="1" x14ac:dyDescent="0.3">
      <c r="A27" s="36" t="s">
        <v>259</v>
      </c>
      <c r="C27" s="36"/>
      <c r="D27" s="102">
        <v>116</v>
      </c>
      <c r="E27" s="102"/>
      <c r="F27" s="102">
        <v>0</v>
      </c>
      <c r="G27" s="102"/>
      <c r="H27" s="102">
        <v>116</v>
      </c>
      <c r="I27" s="102"/>
      <c r="J27" s="102">
        <v>0</v>
      </c>
    </row>
    <row r="28" spans="1:10" ht="18.75" customHeight="1" x14ac:dyDescent="0.3">
      <c r="A28" s="36" t="s">
        <v>260</v>
      </c>
      <c r="C28" s="36"/>
      <c r="D28" s="102">
        <v>717</v>
      </c>
      <c r="E28" s="102"/>
      <c r="F28" s="102">
        <v>4284</v>
      </c>
      <c r="G28" s="102"/>
      <c r="H28" s="102">
        <v>717</v>
      </c>
      <c r="I28" s="102"/>
      <c r="J28" s="102">
        <v>4284</v>
      </c>
    </row>
    <row r="29" spans="1:10" ht="18.75" customHeight="1" x14ac:dyDescent="0.3">
      <c r="A29" s="36" t="s">
        <v>169</v>
      </c>
      <c r="C29" s="36"/>
      <c r="D29" s="102">
        <v>-3740</v>
      </c>
      <c r="E29" s="102"/>
      <c r="F29" s="102">
        <v>0</v>
      </c>
      <c r="G29" s="102"/>
      <c r="H29" s="102">
        <v>-3740</v>
      </c>
      <c r="I29" s="102"/>
      <c r="J29" s="102">
        <v>-666822</v>
      </c>
    </row>
    <row r="30" spans="1:10" ht="18.5" customHeight="1" x14ac:dyDescent="0.3">
      <c r="A30" s="36" t="s">
        <v>58</v>
      </c>
      <c r="C30" s="40"/>
      <c r="D30" s="102">
        <v>-20794</v>
      </c>
      <c r="E30" s="102"/>
      <c r="F30" s="102">
        <v>-809</v>
      </c>
      <c r="G30" s="102"/>
      <c r="H30" s="102">
        <v>-8718</v>
      </c>
      <c r="I30" s="102"/>
      <c r="J30" s="102">
        <v>-2574</v>
      </c>
    </row>
    <row r="31" spans="1:10" ht="18.75" customHeight="1" x14ac:dyDescent="0.3">
      <c r="A31" s="36" t="s">
        <v>116</v>
      </c>
      <c r="C31" s="40"/>
      <c r="D31" s="118">
        <v>13721</v>
      </c>
      <c r="E31" s="102"/>
      <c r="F31" s="118">
        <v>2918</v>
      </c>
      <c r="G31" s="102"/>
      <c r="H31" s="118">
        <v>13721</v>
      </c>
      <c r="I31" s="102"/>
      <c r="J31" s="118">
        <v>2918</v>
      </c>
    </row>
    <row r="32" spans="1:10" s="37" customFormat="1" ht="18.75" customHeight="1" x14ac:dyDescent="0.3">
      <c r="A32" s="31"/>
      <c r="B32" s="68"/>
      <c r="C32" s="31"/>
      <c r="D32" s="102">
        <f>SUM(D11:D31)</f>
        <v>295144</v>
      </c>
      <c r="E32" s="102"/>
      <c r="F32" s="102">
        <f>SUM(F11:F31)</f>
        <v>185534</v>
      </c>
      <c r="G32" s="102"/>
      <c r="H32" s="102">
        <f>SUM(H11:H31)</f>
        <v>79289</v>
      </c>
      <c r="I32" s="102"/>
      <c r="J32" s="102">
        <f>SUM(J11:J31)</f>
        <v>127526</v>
      </c>
    </row>
    <row r="33" spans="1:10" ht="18.75" customHeight="1" x14ac:dyDescent="0.3">
      <c r="A33" s="18" t="s">
        <v>23</v>
      </c>
      <c r="C33" s="18"/>
      <c r="D33" s="126"/>
      <c r="E33" s="127"/>
      <c r="F33" s="126"/>
      <c r="G33" s="127"/>
      <c r="H33" s="126"/>
      <c r="I33" s="127"/>
      <c r="J33" s="126"/>
    </row>
    <row r="34" spans="1:10" ht="18.75" customHeight="1" x14ac:dyDescent="0.3">
      <c r="A34" s="43" t="s">
        <v>32</v>
      </c>
      <c r="D34" s="134">
        <v>-31790</v>
      </c>
      <c r="E34" s="134"/>
      <c r="F34" s="134">
        <v>-40672</v>
      </c>
      <c r="G34" s="134"/>
      <c r="H34" s="134">
        <v>5143</v>
      </c>
      <c r="I34" s="134"/>
      <c r="J34" s="134">
        <v>-6392</v>
      </c>
    </row>
    <row r="35" spans="1:10" ht="18.75" customHeight="1" x14ac:dyDescent="0.3">
      <c r="A35" s="43" t="s">
        <v>242</v>
      </c>
      <c r="D35" s="134">
        <v>-38586</v>
      </c>
      <c r="E35" s="134"/>
      <c r="F35" s="134">
        <v>27220</v>
      </c>
      <c r="G35" s="134"/>
      <c r="H35" s="134">
        <v>-28080</v>
      </c>
      <c r="I35" s="134"/>
      <c r="J35" s="134">
        <v>18414</v>
      </c>
    </row>
    <row r="36" spans="1:10" ht="18.75" customHeight="1" x14ac:dyDescent="0.3">
      <c r="A36" s="43" t="s">
        <v>243</v>
      </c>
      <c r="D36" s="134">
        <v>-49819</v>
      </c>
      <c r="E36" s="134"/>
      <c r="F36" s="134">
        <v>0</v>
      </c>
      <c r="H36" s="86">
        <v>0</v>
      </c>
      <c r="J36" s="134">
        <v>0</v>
      </c>
    </row>
    <row r="37" spans="1:10" ht="18.75" customHeight="1" x14ac:dyDescent="0.3">
      <c r="A37" s="43" t="s">
        <v>223</v>
      </c>
      <c r="D37" s="134">
        <v>-206191</v>
      </c>
      <c r="E37" s="134"/>
      <c r="F37" s="134">
        <v>0</v>
      </c>
      <c r="G37" s="134"/>
      <c r="H37" s="134">
        <v>0</v>
      </c>
      <c r="I37" s="134"/>
      <c r="J37" s="134">
        <v>0</v>
      </c>
    </row>
    <row r="38" spans="1:10" ht="18.75" customHeight="1" x14ac:dyDescent="0.3">
      <c r="A38" s="43" t="s">
        <v>63</v>
      </c>
      <c r="D38" s="134">
        <v>-174640</v>
      </c>
      <c r="E38" s="134"/>
      <c r="F38" s="134">
        <v>-109882</v>
      </c>
      <c r="G38" s="134"/>
      <c r="H38" s="134">
        <v>-15677</v>
      </c>
      <c r="I38" s="134"/>
      <c r="J38" s="134">
        <v>-12479</v>
      </c>
    </row>
    <row r="39" spans="1:10" ht="18.75" customHeight="1" x14ac:dyDescent="0.3">
      <c r="A39" s="43" t="s">
        <v>108</v>
      </c>
      <c r="C39" s="43"/>
      <c r="D39" s="102">
        <v>14901</v>
      </c>
      <c r="E39" s="102"/>
      <c r="F39" s="134">
        <v>-28418</v>
      </c>
      <c r="G39" s="102"/>
      <c r="H39" s="102">
        <v>630</v>
      </c>
      <c r="I39" s="102"/>
      <c r="J39" s="102">
        <v>64</v>
      </c>
    </row>
    <row r="40" spans="1:10" ht="18.75" customHeight="1" x14ac:dyDescent="0.3">
      <c r="A40" s="19" t="s">
        <v>6</v>
      </c>
      <c r="D40" s="102">
        <v>-6379</v>
      </c>
      <c r="E40" s="102"/>
      <c r="F40" s="102">
        <v>-1356</v>
      </c>
      <c r="G40" s="102"/>
      <c r="H40" s="102">
        <v>-1740</v>
      </c>
      <c r="I40" s="102"/>
      <c r="J40" s="102">
        <v>-716</v>
      </c>
    </row>
    <row r="41" spans="1:10" ht="18.75" customHeight="1" x14ac:dyDescent="0.3">
      <c r="A41" s="43" t="s">
        <v>109</v>
      </c>
      <c r="C41" s="43"/>
      <c r="D41" s="102">
        <v>-21627</v>
      </c>
      <c r="E41" s="102"/>
      <c r="F41" s="102">
        <v>-13039</v>
      </c>
      <c r="G41" s="102"/>
      <c r="H41" s="102">
        <v>-9127</v>
      </c>
      <c r="I41" s="102"/>
      <c r="J41" s="102">
        <v>-10644</v>
      </c>
    </row>
    <row r="42" spans="1:10" ht="18.75" customHeight="1" x14ac:dyDescent="0.3">
      <c r="A42" s="19" t="s">
        <v>9</v>
      </c>
      <c r="D42" s="102">
        <v>-23352</v>
      </c>
      <c r="E42" s="102"/>
      <c r="F42" s="102">
        <v>-3535</v>
      </c>
      <c r="G42" s="102"/>
      <c r="H42" s="55">
        <v>-134</v>
      </c>
      <c r="I42" s="102"/>
      <c r="J42" s="55">
        <v>-600</v>
      </c>
    </row>
    <row r="43" spans="1:10" ht="18.75" customHeight="1" x14ac:dyDescent="0.3">
      <c r="A43" s="43" t="s">
        <v>13</v>
      </c>
      <c r="D43" s="134">
        <v>66135</v>
      </c>
      <c r="E43" s="134"/>
      <c r="F43" s="102">
        <v>70422</v>
      </c>
      <c r="G43" s="102"/>
      <c r="H43" s="55">
        <v>-8169</v>
      </c>
      <c r="I43" s="102"/>
      <c r="J43" s="55">
        <v>2515</v>
      </c>
    </row>
    <row r="44" spans="1:10" ht="18.75" customHeight="1" x14ac:dyDescent="0.3">
      <c r="A44" s="43" t="s">
        <v>64</v>
      </c>
      <c r="D44" s="134">
        <v>106792</v>
      </c>
      <c r="E44" s="134"/>
      <c r="F44" s="134">
        <v>-13897</v>
      </c>
      <c r="G44" s="102"/>
      <c r="H44" s="55">
        <v>-701</v>
      </c>
      <c r="I44" s="102"/>
      <c r="J44" s="55">
        <v>12175</v>
      </c>
    </row>
    <row r="45" spans="1:10" ht="18.75" customHeight="1" x14ac:dyDescent="0.3">
      <c r="A45" s="19" t="s">
        <v>14</v>
      </c>
      <c r="D45" s="102">
        <v>-193</v>
      </c>
      <c r="E45" s="102"/>
      <c r="F45" s="134">
        <v>-1698</v>
      </c>
      <c r="G45" s="102"/>
      <c r="H45" s="102">
        <v>377</v>
      </c>
      <c r="I45" s="102"/>
      <c r="J45" s="102">
        <v>-1042</v>
      </c>
    </row>
    <row r="46" spans="1:10" ht="18.75" customHeight="1" x14ac:dyDescent="0.3">
      <c r="A46" s="36" t="s">
        <v>33</v>
      </c>
      <c r="C46" s="36"/>
      <c r="D46" s="55">
        <v>-363</v>
      </c>
      <c r="E46" s="102"/>
      <c r="F46" s="102">
        <v>1389</v>
      </c>
      <c r="G46" s="102"/>
      <c r="H46" s="55">
        <v>-47</v>
      </c>
      <c r="I46" s="102"/>
      <c r="J46" s="55">
        <v>367</v>
      </c>
    </row>
    <row r="47" spans="1:10" ht="18.75" customHeight="1" x14ac:dyDescent="0.3">
      <c r="A47" s="36" t="s">
        <v>271</v>
      </c>
      <c r="C47" s="36"/>
      <c r="D47" s="55">
        <v>-241</v>
      </c>
      <c r="E47" s="102"/>
      <c r="F47" s="102">
        <v>0</v>
      </c>
      <c r="G47" s="102"/>
      <c r="H47" s="55">
        <v>0</v>
      </c>
      <c r="I47" s="102"/>
      <c r="J47" s="55">
        <v>0</v>
      </c>
    </row>
    <row r="48" spans="1:10" ht="18.75" customHeight="1" x14ac:dyDescent="0.3">
      <c r="A48" s="36" t="s">
        <v>261</v>
      </c>
      <c r="C48" s="36"/>
      <c r="D48" s="175">
        <f>SUM(D32:D47)</f>
        <v>-70209</v>
      </c>
      <c r="E48" s="102"/>
      <c r="F48" s="175">
        <f>SUM(F32:F47)</f>
        <v>72068</v>
      </c>
      <c r="G48" s="102"/>
      <c r="H48" s="175">
        <f>SUM(H32:H47)</f>
        <v>21764</v>
      </c>
      <c r="I48" s="102"/>
      <c r="J48" s="175">
        <f>SUM(J32:J47)</f>
        <v>129188</v>
      </c>
    </row>
    <row r="49" spans="1:11" ht="18.75" customHeight="1" x14ac:dyDescent="0.3">
      <c r="A49" s="36" t="s">
        <v>59</v>
      </c>
      <c r="C49" s="36"/>
      <c r="D49" s="102">
        <v>-8680</v>
      </c>
      <c r="E49" s="102"/>
      <c r="F49" s="102">
        <v>-6285</v>
      </c>
      <c r="G49" s="102"/>
      <c r="H49" s="102">
        <v>-865</v>
      </c>
      <c r="I49" s="102"/>
      <c r="J49" s="102">
        <v>-879</v>
      </c>
    </row>
    <row r="50" spans="1:11" ht="18.75" customHeight="1" x14ac:dyDescent="0.3">
      <c r="A50" s="30" t="s">
        <v>262</v>
      </c>
      <c r="B50" s="68"/>
      <c r="C50" s="30"/>
      <c r="D50" s="122">
        <f>SUM(D48:D49)</f>
        <v>-78889</v>
      </c>
      <c r="E50" s="123"/>
      <c r="F50" s="122">
        <f>SUM(F48:F49)</f>
        <v>65783</v>
      </c>
      <c r="G50" s="123"/>
      <c r="H50" s="122">
        <f>SUM(H48:H49)</f>
        <v>20899</v>
      </c>
      <c r="I50" s="123"/>
      <c r="J50" s="122">
        <f>SUM(J48:J49)</f>
        <v>128309</v>
      </c>
    </row>
    <row r="51" spans="1:11" ht="18.75" customHeight="1" x14ac:dyDescent="0.3">
      <c r="A51" s="30"/>
      <c r="B51" s="68"/>
      <c r="C51" s="30"/>
      <c r="D51" s="123"/>
      <c r="E51" s="123"/>
      <c r="F51" s="123"/>
      <c r="G51" s="123"/>
      <c r="H51" s="123"/>
      <c r="I51" s="123"/>
      <c r="J51" s="123"/>
    </row>
    <row r="52" spans="1:11" s="15" customFormat="1" ht="18.75" customHeight="1" x14ac:dyDescent="0.4">
      <c r="A52" s="32" t="s">
        <v>274</v>
      </c>
      <c r="B52" s="164"/>
      <c r="C52" s="32"/>
      <c r="D52" s="128"/>
      <c r="E52" s="129"/>
      <c r="F52" s="128"/>
      <c r="G52" s="130"/>
      <c r="H52" s="128"/>
      <c r="I52" s="129"/>
      <c r="J52" s="128"/>
    </row>
    <row r="53" spans="1:11" s="16" customFormat="1" ht="18.75" customHeight="1" x14ac:dyDescent="0.35">
      <c r="A53" s="33" t="s">
        <v>130</v>
      </c>
      <c r="B53" s="165"/>
      <c r="C53" s="33"/>
      <c r="D53" s="131"/>
      <c r="E53" s="132"/>
      <c r="F53" s="131"/>
      <c r="G53" s="133"/>
      <c r="H53" s="131"/>
      <c r="I53" s="132"/>
      <c r="J53" s="131"/>
    </row>
    <row r="54" spans="1:11" ht="12.5" customHeight="1" x14ac:dyDescent="0.3">
      <c r="D54" s="124"/>
      <c r="E54" s="134"/>
      <c r="F54" s="124"/>
      <c r="G54" s="135"/>
      <c r="H54" s="124"/>
      <c r="I54" s="134"/>
      <c r="J54" s="124"/>
      <c r="K54" s="181"/>
    </row>
    <row r="55" spans="1:11" ht="18" customHeight="1" x14ac:dyDescent="0.3">
      <c r="D55" s="263" t="s">
        <v>0</v>
      </c>
      <c r="E55" s="263"/>
      <c r="F55" s="263"/>
      <c r="G55" s="135"/>
      <c r="H55" s="263" t="s">
        <v>35</v>
      </c>
      <c r="I55" s="263"/>
      <c r="J55" s="263"/>
      <c r="K55" s="181"/>
    </row>
    <row r="56" spans="1:11" ht="18" customHeight="1" x14ac:dyDescent="0.3">
      <c r="A56" s="30"/>
      <c r="B56" s="68"/>
      <c r="C56" s="30"/>
      <c r="D56" s="263" t="s">
        <v>34</v>
      </c>
      <c r="E56" s="263"/>
      <c r="F56" s="263"/>
      <c r="G56" s="136"/>
      <c r="H56" s="263" t="s">
        <v>34</v>
      </c>
      <c r="I56" s="263"/>
      <c r="J56" s="263"/>
    </row>
    <row r="57" spans="1:11" ht="18" customHeight="1" x14ac:dyDescent="0.3">
      <c r="A57" s="30"/>
      <c r="B57" s="68"/>
      <c r="C57" s="30"/>
      <c r="D57" s="262" t="str">
        <f>D6</f>
        <v>Three-month period ended</v>
      </c>
      <c r="E57" s="254"/>
      <c r="F57" s="254"/>
      <c r="G57" s="25"/>
      <c r="H57" s="262" t="str">
        <f>H6</f>
        <v>Three-month period ended</v>
      </c>
      <c r="I57" s="254"/>
      <c r="J57" s="254"/>
    </row>
    <row r="58" spans="1:11" ht="18" customHeight="1" x14ac:dyDescent="0.3">
      <c r="A58" s="30"/>
      <c r="B58" s="68"/>
      <c r="C58" s="30"/>
      <c r="D58" s="262" t="str">
        <f>D7</f>
        <v>31 March</v>
      </c>
      <c r="E58" s="254"/>
      <c r="F58" s="254"/>
      <c r="G58" s="25"/>
      <c r="H58" s="262" t="str">
        <f>H7</f>
        <v>31 March</v>
      </c>
      <c r="I58" s="254"/>
      <c r="J58" s="254"/>
    </row>
    <row r="59" spans="1:11" ht="18" customHeight="1" x14ac:dyDescent="0.3">
      <c r="A59" s="46"/>
      <c r="B59" s="199"/>
      <c r="C59" s="46"/>
      <c r="D59" s="200">
        <f>D8</f>
        <v>2023</v>
      </c>
      <c r="E59" s="242"/>
      <c r="F59" s="242">
        <f t="shared" ref="F59:J59" si="0">F8</f>
        <v>2022</v>
      </c>
      <c r="G59" s="242"/>
      <c r="H59" s="242">
        <f t="shared" si="0"/>
        <v>2023</v>
      </c>
      <c r="I59" s="242"/>
      <c r="J59" s="242">
        <f t="shared" si="0"/>
        <v>2022</v>
      </c>
    </row>
    <row r="60" spans="1:11" ht="18" customHeight="1" x14ac:dyDescent="0.3">
      <c r="D60" s="251" t="s">
        <v>122</v>
      </c>
      <c r="E60" s="251"/>
      <c r="F60" s="251"/>
      <c r="G60" s="251"/>
      <c r="H60" s="251"/>
      <c r="I60" s="251"/>
      <c r="J60" s="251"/>
    </row>
    <row r="61" spans="1:11" ht="17.25" customHeight="1" x14ac:dyDescent="0.3">
      <c r="A61" s="35" t="s">
        <v>24</v>
      </c>
      <c r="B61" s="68"/>
      <c r="C61" s="35"/>
      <c r="D61" s="124"/>
      <c r="E61" s="134"/>
      <c r="F61" s="124"/>
      <c r="G61" s="134"/>
      <c r="H61" s="124"/>
      <c r="I61" s="134"/>
      <c r="J61" s="124"/>
    </row>
    <row r="62" spans="1:11" ht="17.25" customHeight="1" x14ac:dyDescent="0.3">
      <c r="A62" s="43" t="s">
        <v>235</v>
      </c>
      <c r="C62" s="35"/>
      <c r="D62" s="124">
        <v>0</v>
      </c>
      <c r="E62" s="134"/>
      <c r="F62" s="124">
        <v>-157983</v>
      </c>
      <c r="G62" s="134"/>
      <c r="H62" s="124">
        <v>-1500</v>
      </c>
      <c r="I62" s="134"/>
      <c r="J62" s="124">
        <v>-1200750</v>
      </c>
    </row>
    <row r="63" spans="1:11" ht="17.25" customHeight="1" x14ac:dyDescent="0.3">
      <c r="A63" s="43" t="s">
        <v>140</v>
      </c>
      <c r="B63" s="68"/>
      <c r="C63" s="35"/>
      <c r="D63" s="124"/>
      <c r="E63" s="134"/>
      <c r="F63" s="124"/>
      <c r="G63" s="134"/>
      <c r="H63" s="124"/>
      <c r="I63" s="134"/>
      <c r="J63" s="124"/>
    </row>
    <row r="64" spans="1:11" ht="17.25" customHeight="1" x14ac:dyDescent="0.3">
      <c r="A64" s="43" t="s">
        <v>214</v>
      </c>
      <c r="C64" s="43"/>
      <c r="D64" s="124">
        <v>0</v>
      </c>
      <c r="E64" s="134"/>
      <c r="F64" s="124">
        <v>0</v>
      </c>
      <c r="G64" s="134"/>
      <c r="H64" s="124">
        <v>-37550</v>
      </c>
      <c r="I64" s="134"/>
      <c r="J64" s="124">
        <v>-300387</v>
      </c>
    </row>
    <row r="65" spans="1:10" ht="17.25" customHeight="1" x14ac:dyDescent="0.3">
      <c r="A65" s="43" t="s">
        <v>192</v>
      </c>
      <c r="C65" s="43"/>
      <c r="D65" s="124">
        <v>0</v>
      </c>
      <c r="E65" s="134"/>
      <c r="F65" s="124">
        <v>0</v>
      </c>
      <c r="G65" s="134"/>
      <c r="H65" s="124">
        <v>3700</v>
      </c>
      <c r="I65" s="134"/>
      <c r="J65" s="124">
        <v>317809</v>
      </c>
    </row>
    <row r="66" spans="1:10" ht="17.25" customHeight="1" x14ac:dyDescent="0.3">
      <c r="A66" s="43" t="s">
        <v>215</v>
      </c>
      <c r="C66" s="43"/>
      <c r="D66" s="124">
        <v>-316610</v>
      </c>
      <c r="E66" s="134"/>
      <c r="F66" s="124">
        <v>0</v>
      </c>
      <c r="G66" s="134"/>
      <c r="H66" s="124">
        <v>-316610</v>
      </c>
      <c r="I66" s="134"/>
      <c r="J66" s="124">
        <v>0</v>
      </c>
    </row>
    <row r="67" spans="1:10" ht="17.25" customHeight="1" x14ac:dyDescent="0.3">
      <c r="A67" s="43" t="s">
        <v>144</v>
      </c>
      <c r="C67" s="43"/>
      <c r="D67" s="124">
        <v>0</v>
      </c>
      <c r="E67" s="134"/>
      <c r="F67" s="124">
        <v>-56000</v>
      </c>
      <c r="G67" s="134"/>
      <c r="H67" s="124">
        <v>0</v>
      </c>
      <c r="I67" s="134"/>
      <c r="J67" s="124">
        <v>-56000</v>
      </c>
    </row>
    <row r="68" spans="1:10" ht="17.25" customHeight="1" x14ac:dyDescent="0.3">
      <c r="A68" s="43" t="s">
        <v>216</v>
      </c>
      <c r="C68" s="43"/>
      <c r="D68" s="124">
        <v>0</v>
      </c>
      <c r="E68" s="134"/>
      <c r="F68" s="124">
        <v>-625</v>
      </c>
      <c r="G68" s="134"/>
      <c r="H68" s="124">
        <v>0</v>
      </c>
      <c r="I68" s="134"/>
      <c r="J68" s="124">
        <v>-625</v>
      </c>
    </row>
    <row r="69" spans="1:10" ht="17.25" customHeight="1" x14ac:dyDescent="0.3">
      <c r="A69" s="43" t="s">
        <v>247</v>
      </c>
      <c r="C69" s="43"/>
      <c r="D69" s="124"/>
      <c r="E69" s="134"/>
      <c r="F69" s="124"/>
      <c r="G69" s="134"/>
      <c r="H69" s="124"/>
      <c r="I69" s="134"/>
      <c r="J69" s="124"/>
    </row>
    <row r="70" spans="1:10" ht="17.25" customHeight="1" x14ac:dyDescent="0.3">
      <c r="A70" s="43" t="s">
        <v>248</v>
      </c>
      <c r="C70" s="43"/>
      <c r="D70" s="124">
        <v>-120000</v>
      </c>
      <c r="E70" s="134"/>
      <c r="F70" s="124">
        <v>0</v>
      </c>
      <c r="G70" s="134"/>
      <c r="H70" s="124">
        <v>-20000</v>
      </c>
      <c r="I70" s="134"/>
      <c r="J70" s="124">
        <v>0</v>
      </c>
    </row>
    <row r="71" spans="1:10" ht="17.25" customHeight="1" x14ac:dyDescent="0.3">
      <c r="A71" s="43" t="s">
        <v>173</v>
      </c>
      <c r="C71" s="43"/>
      <c r="D71" s="124">
        <v>-1005083</v>
      </c>
      <c r="E71" s="134"/>
      <c r="F71" s="124">
        <v>-37550</v>
      </c>
      <c r="G71" s="134"/>
      <c r="H71" s="124">
        <v>-998793</v>
      </c>
      <c r="I71" s="134"/>
      <c r="J71" s="124">
        <v>0</v>
      </c>
    </row>
    <row r="72" spans="1:10" ht="17.25" customHeight="1" x14ac:dyDescent="0.3">
      <c r="A72" s="43" t="s">
        <v>249</v>
      </c>
      <c r="C72" s="43"/>
      <c r="D72" s="124">
        <v>835019</v>
      </c>
      <c r="E72" s="134"/>
      <c r="F72" s="124">
        <v>0</v>
      </c>
      <c r="G72" s="134"/>
      <c r="H72" s="124">
        <v>835019</v>
      </c>
      <c r="I72" s="134"/>
      <c r="J72" s="124">
        <v>0</v>
      </c>
    </row>
    <row r="73" spans="1:10" ht="17.25" customHeight="1" x14ac:dyDescent="0.3">
      <c r="A73" s="43" t="s">
        <v>263</v>
      </c>
      <c r="C73" s="43"/>
      <c r="D73" s="124">
        <v>2507</v>
      </c>
      <c r="E73" s="134"/>
      <c r="F73" s="124">
        <v>15</v>
      </c>
      <c r="G73" s="134"/>
      <c r="H73" s="139">
        <v>0</v>
      </c>
      <c r="I73" s="134"/>
      <c r="J73" s="124">
        <v>0</v>
      </c>
    </row>
    <row r="74" spans="1:10" ht="17.25" customHeight="1" x14ac:dyDescent="0.3">
      <c r="A74" s="43" t="s">
        <v>217</v>
      </c>
      <c r="C74" s="43"/>
      <c r="D74" s="124">
        <v>867</v>
      </c>
      <c r="E74" s="134"/>
      <c r="F74" s="124">
        <v>24555</v>
      </c>
      <c r="G74" s="134"/>
      <c r="H74" s="124">
        <v>867</v>
      </c>
      <c r="I74" s="134"/>
      <c r="J74" s="124">
        <v>1555</v>
      </c>
    </row>
    <row r="75" spans="1:10" ht="17.25" customHeight="1" x14ac:dyDescent="0.3">
      <c r="A75" s="46" t="s">
        <v>193</v>
      </c>
      <c r="C75" s="36"/>
      <c r="D75" s="55">
        <v>-283843</v>
      </c>
      <c r="E75" s="102"/>
      <c r="F75" s="124">
        <v>-212827</v>
      </c>
      <c r="G75" s="102"/>
      <c r="H75" s="55">
        <v>-20098</v>
      </c>
      <c r="I75" s="102"/>
      <c r="J75" s="55">
        <v>-12714</v>
      </c>
    </row>
    <row r="76" spans="1:10" ht="17.25" customHeight="1" x14ac:dyDescent="0.3">
      <c r="A76" s="46" t="s">
        <v>114</v>
      </c>
      <c r="C76" s="36"/>
      <c r="D76" s="55">
        <v>-1733</v>
      </c>
      <c r="E76" s="102"/>
      <c r="F76" s="55">
        <v>-2158</v>
      </c>
      <c r="G76" s="102"/>
      <c r="H76" s="55">
        <v>-1733</v>
      </c>
      <c r="I76" s="102"/>
      <c r="J76" s="55">
        <v>-2158</v>
      </c>
    </row>
    <row r="77" spans="1:10" ht="17.25" customHeight="1" x14ac:dyDescent="0.3">
      <c r="A77" s="46" t="s">
        <v>110</v>
      </c>
      <c r="B77" s="199"/>
      <c r="C77" s="46"/>
      <c r="D77" s="102">
        <v>-89746</v>
      </c>
      <c r="E77" s="102"/>
      <c r="F77" s="55">
        <v>-52093</v>
      </c>
      <c r="G77" s="102"/>
      <c r="H77" s="102">
        <v>-50432</v>
      </c>
      <c r="I77" s="102"/>
      <c r="J77" s="102">
        <v>-43822</v>
      </c>
    </row>
    <row r="78" spans="1:10" ht="17.25" customHeight="1" x14ac:dyDescent="0.3">
      <c r="A78" s="46" t="s">
        <v>170</v>
      </c>
      <c r="B78" s="199"/>
      <c r="C78" s="46"/>
      <c r="D78" s="102">
        <v>10000</v>
      </c>
      <c r="E78" s="102"/>
      <c r="F78" s="102">
        <v>0</v>
      </c>
      <c r="G78" s="102"/>
      <c r="H78" s="102">
        <v>100666</v>
      </c>
      <c r="I78" s="102"/>
      <c r="J78" s="102">
        <v>25065</v>
      </c>
    </row>
    <row r="79" spans="1:10" ht="17.25" customHeight="1" x14ac:dyDescent="0.3">
      <c r="A79" s="46" t="s">
        <v>171</v>
      </c>
      <c r="B79" s="199"/>
      <c r="C79" s="46"/>
      <c r="D79" s="102">
        <v>-66960</v>
      </c>
      <c r="E79" s="102"/>
      <c r="F79" s="102">
        <v>0</v>
      </c>
      <c r="G79" s="102"/>
      <c r="H79" s="102">
        <v>-545412</v>
      </c>
      <c r="I79" s="102"/>
      <c r="J79" s="102">
        <v>-109610</v>
      </c>
    </row>
    <row r="80" spans="1:10" ht="17.25" customHeight="1" x14ac:dyDescent="0.3">
      <c r="A80" s="46" t="s">
        <v>166</v>
      </c>
      <c r="B80" s="224"/>
      <c r="C80" s="46"/>
      <c r="D80" s="102">
        <v>0</v>
      </c>
      <c r="E80" s="102"/>
      <c r="F80" s="102">
        <v>0</v>
      </c>
      <c r="G80" s="102"/>
      <c r="H80" s="102">
        <v>0</v>
      </c>
      <c r="I80" s="102"/>
      <c r="J80" s="102">
        <v>666822</v>
      </c>
    </row>
    <row r="81" spans="1:10" ht="17.25" customHeight="1" x14ac:dyDescent="0.3">
      <c r="A81" s="46" t="s">
        <v>25</v>
      </c>
      <c r="B81" s="199"/>
      <c r="C81" s="46"/>
      <c r="D81" s="102">
        <v>20794</v>
      </c>
      <c r="E81" s="102"/>
      <c r="F81" s="102">
        <v>809</v>
      </c>
      <c r="G81" s="102"/>
      <c r="H81" s="55">
        <v>7130</v>
      </c>
      <c r="I81" s="102"/>
      <c r="J81" s="55">
        <v>2343</v>
      </c>
    </row>
    <row r="82" spans="1:10" ht="17.25" customHeight="1" x14ac:dyDescent="0.3">
      <c r="A82" s="30" t="s">
        <v>231</v>
      </c>
      <c r="B82" s="68"/>
      <c r="C82" s="30"/>
      <c r="D82" s="122">
        <f>SUM(D62:D81)</f>
        <v>-1014788</v>
      </c>
      <c r="E82" s="123"/>
      <c r="F82" s="122">
        <f>SUM(F62:F81)</f>
        <v>-493857</v>
      </c>
      <c r="G82" s="123"/>
      <c r="H82" s="122">
        <f>SUM(H62:H81)</f>
        <v>-1044746</v>
      </c>
      <c r="I82" s="123"/>
      <c r="J82" s="122">
        <f>SUM(J62:J81)</f>
        <v>-712472</v>
      </c>
    </row>
    <row r="83" spans="1:10" ht="10" customHeight="1" x14ac:dyDescent="0.3">
      <c r="A83" s="30"/>
      <c r="B83" s="68"/>
      <c r="C83" s="30"/>
      <c r="D83" s="124"/>
      <c r="E83" s="134"/>
      <c r="F83" s="124"/>
      <c r="G83" s="134"/>
      <c r="H83" s="124"/>
      <c r="I83" s="134"/>
      <c r="J83" s="124"/>
    </row>
    <row r="84" spans="1:10" ht="17.25" customHeight="1" x14ac:dyDescent="0.3">
      <c r="A84" s="35" t="s">
        <v>26</v>
      </c>
      <c r="B84" s="68"/>
      <c r="C84" s="35"/>
      <c r="D84" s="124"/>
      <c r="E84" s="124"/>
      <c r="F84" s="124"/>
      <c r="G84" s="124"/>
      <c r="H84" s="124"/>
      <c r="I84" s="124"/>
      <c r="J84" s="124"/>
    </row>
    <row r="85" spans="1:10" s="212" customFormat="1" ht="17.25" customHeight="1" x14ac:dyDescent="0.3">
      <c r="A85" s="213" t="s">
        <v>159</v>
      </c>
      <c r="B85" s="58"/>
      <c r="C85" s="211"/>
      <c r="D85" s="139">
        <v>678465</v>
      </c>
      <c r="E85" s="124"/>
      <c r="F85" s="124">
        <v>0</v>
      </c>
      <c r="G85" s="124"/>
      <c r="H85" s="139">
        <v>678465</v>
      </c>
      <c r="I85" s="124"/>
      <c r="J85" s="124">
        <v>0</v>
      </c>
    </row>
    <row r="86" spans="1:10" s="212" customFormat="1" ht="17.25" customHeight="1" x14ac:dyDescent="0.3">
      <c r="A86" s="213" t="s">
        <v>272</v>
      </c>
      <c r="B86" s="58"/>
      <c r="C86" s="211"/>
      <c r="D86" s="139">
        <v>-185359</v>
      </c>
      <c r="E86" s="124"/>
      <c r="F86" s="124">
        <v>0</v>
      </c>
      <c r="G86" s="124"/>
      <c r="H86" s="139">
        <v>0</v>
      </c>
      <c r="I86" s="124"/>
      <c r="J86" s="124">
        <v>0</v>
      </c>
    </row>
    <row r="87" spans="1:10" ht="17.25" customHeight="1" x14ac:dyDescent="0.3">
      <c r="A87" s="43" t="s">
        <v>118</v>
      </c>
      <c r="C87" s="43"/>
      <c r="D87" s="124">
        <v>436362</v>
      </c>
      <c r="E87" s="124"/>
      <c r="F87" s="124">
        <v>106496</v>
      </c>
      <c r="G87" s="124"/>
      <c r="H87" s="139">
        <v>0</v>
      </c>
      <c r="I87" s="124"/>
      <c r="J87" s="124">
        <v>0</v>
      </c>
    </row>
    <row r="88" spans="1:10" ht="17.25" customHeight="1" x14ac:dyDescent="0.3">
      <c r="A88" s="43" t="s">
        <v>194</v>
      </c>
      <c r="C88" s="43"/>
      <c r="D88" s="102">
        <v>35333</v>
      </c>
      <c r="E88" s="102"/>
      <c r="F88" s="102">
        <v>0</v>
      </c>
      <c r="G88" s="102"/>
      <c r="H88" s="102">
        <v>62000</v>
      </c>
      <c r="I88" s="102"/>
      <c r="J88" s="102">
        <v>221000</v>
      </c>
    </row>
    <row r="89" spans="1:10" ht="17.25" customHeight="1" x14ac:dyDescent="0.3">
      <c r="A89" s="43" t="s">
        <v>195</v>
      </c>
      <c r="C89" s="43"/>
      <c r="D89" s="102">
        <v>-344000</v>
      </c>
      <c r="E89" s="102"/>
      <c r="F89" s="102">
        <v>-557</v>
      </c>
      <c r="G89" s="102"/>
      <c r="H89" s="102">
        <v>-402714</v>
      </c>
      <c r="I89" s="102"/>
      <c r="J89" s="102">
        <v>-100100</v>
      </c>
    </row>
    <row r="90" spans="1:10" ht="17.25" customHeight="1" x14ac:dyDescent="0.3">
      <c r="A90" s="43" t="s">
        <v>112</v>
      </c>
      <c r="C90" s="43"/>
      <c r="D90" s="102">
        <v>545973</v>
      </c>
      <c r="E90" s="102"/>
      <c r="F90" s="102">
        <v>204673</v>
      </c>
      <c r="G90" s="102"/>
      <c r="H90" s="102">
        <v>40381</v>
      </c>
      <c r="I90" s="102"/>
      <c r="J90" s="102">
        <v>52868</v>
      </c>
    </row>
    <row r="91" spans="1:10" ht="17.25" customHeight="1" x14ac:dyDescent="0.3">
      <c r="A91" s="43" t="s">
        <v>113</v>
      </c>
      <c r="C91" s="43"/>
      <c r="D91" s="102">
        <v>-494004</v>
      </c>
      <c r="E91" s="102"/>
      <c r="F91" s="124">
        <v>-275083</v>
      </c>
      <c r="G91" s="102"/>
      <c r="H91" s="102">
        <v>-192584</v>
      </c>
      <c r="I91" s="102"/>
      <c r="J91" s="102">
        <v>-79496</v>
      </c>
    </row>
    <row r="92" spans="1:10" ht="17.25" customHeight="1" x14ac:dyDescent="0.3">
      <c r="A92" s="43" t="s">
        <v>136</v>
      </c>
      <c r="B92" s="166"/>
      <c r="C92" s="140"/>
      <c r="D92" s="102">
        <v>-40135</v>
      </c>
      <c r="E92" s="141"/>
      <c r="F92" s="102">
        <v>-37091</v>
      </c>
      <c r="G92" s="141"/>
      <c r="H92" s="102">
        <v>-3116</v>
      </c>
      <c r="I92" s="141"/>
      <c r="J92" s="102">
        <v>-2913</v>
      </c>
    </row>
    <row r="93" spans="1:10" ht="17.25" customHeight="1" x14ac:dyDescent="0.3">
      <c r="A93" s="43" t="s">
        <v>172</v>
      </c>
      <c r="B93" s="166"/>
      <c r="C93" s="140"/>
      <c r="D93" s="102">
        <v>1295800</v>
      </c>
      <c r="E93" s="141"/>
      <c r="F93" s="102">
        <v>500000</v>
      </c>
      <c r="G93" s="141"/>
      <c r="H93" s="102">
        <v>1295800</v>
      </c>
      <c r="I93" s="141"/>
      <c r="J93" s="102">
        <v>500000</v>
      </c>
    </row>
    <row r="94" spans="1:10" ht="17.25" customHeight="1" x14ac:dyDescent="0.3">
      <c r="A94" s="43" t="s">
        <v>197</v>
      </c>
      <c r="B94" s="166"/>
      <c r="C94" s="140"/>
      <c r="D94" s="102">
        <v>-17664</v>
      </c>
      <c r="E94" s="141"/>
      <c r="F94" s="102">
        <v>-7000</v>
      </c>
      <c r="G94" s="141"/>
      <c r="H94" s="102">
        <v>-17664</v>
      </c>
      <c r="I94" s="141"/>
      <c r="J94" s="102">
        <v>-7000</v>
      </c>
    </row>
    <row r="95" spans="1:10" ht="17.25" customHeight="1" x14ac:dyDescent="0.3">
      <c r="A95" s="43" t="s">
        <v>27</v>
      </c>
      <c r="C95" s="43"/>
      <c r="D95" s="55">
        <v>-82657</v>
      </c>
      <c r="E95" s="102"/>
      <c r="F95" s="55">
        <v>-12201</v>
      </c>
      <c r="G95" s="102"/>
      <c r="H95" s="55">
        <v>-63629</v>
      </c>
      <c r="I95" s="102"/>
      <c r="J95" s="55">
        <v>-10560</v>
      </c>
    </row>
    <row r="96" spans="1:10" ht="17.25" customHeight="1" x14ac:dyDescent="0.3">
      <c r="A96" s="31" t="s">
        <v>232</v>
      </c>
      <c r="B96" s="68"/>
      <c r="C96" s="31"/>
      <c r="D96" s="122">
        <f>SUM(D85:D95)</f>
        <v>1828114</v>
      </c>
      <c r="E96" s="123"/>
      <c r="F96" s="122">
        <f>SUM(F85:F95)</f>
        <v>479237</v>
      </c>
      <c r="G96" s="123"/>
      <c r="H96" s="122">
        <f>SUM(H85:H95)</f>
        <v>1396939</v>
      </c>
      <c r="I96" s="123"/>
      <c r="J96" s="122">
        <f>SUM(J85:J95)</f>
        <v>573799</v>
      </c>
    </row>
    <row r="97" spans="1:11" ht="10" customHeight="1" x14ac:dyDescent="0.3">
      <c r="A97" s="31"/>
      <c r="B97" s="68"/>
      <c r="C97" s="31"/>
      <c r="D97" s="102"/>
      <c r="E97" s="102"/>
      <c r="F97" s="102"/>
      <c r="G97" s="102"/>
      <c r="H97" s="102"/>
      <c r="I97" s="102"/>
      <c r="J97" s="102"/>
    </row>
    <row r="98" spans="1:11" ht="17.25" customHeight="1" x14ac:dyDescent="0.3">
      <c r="A98" s="31" t="s">
        <v>72</v>
      </c>
      <c r="B98" s="68"/>
      <c r="C98" s="31"/>
      <c r="D98" s="123">
        <f>D50+D82+D96</f>
        <v>734437</v>
      </c>
      <c r="E98" s="123"/>
      <c r="F98" s="123">
        <f>F50+F82+F96</f>
        <v>51163</v>
      </c>
      <c r="G98" s="123"/>
      <c r="H98" s="123">
        <f>H50+H82+H96</f>
        <v>373092</v>
      </c>
      <c r="I98" s="123"/>
      <c r="J98" s="123">
        <f>J50+J82+J96</f>
        <v>-10364</v>
      </c>
    </row>
    <row r="99" spans="1:11" ht="17.25" customHeight="1" x14ac:dyDescent="0.3">
      <c r="A99" s="137" t="s">
        <v>156</v>
      </c>
      <c r="C99" s="137"/>
      <c r="D99" s="102">
        <v>319334</v>
      </c>
      <c r="E99" s="102"/>
      <c r="F99" s="102">
        <v>236038</v>
      </c>
      <c r="G99" s="102"/>
      <c r="H99" s="102">
        <v>53756</v>
      </c>
      <c r="I99" s="102"/>
      <c r="J99" s="102">
        <v>50129</v>
      </c>
    </row>
    <row r="100" spans="1:11" ht="20.25" customHeight="1" thickBot="1" x14ac:dyDescent="0.35">
      <c r="A100" s="30" t="s">
        <v>245</v>
      </c>
      <c r="B100" s="68"/>
      <c r="C100" s="30"/>
      <c r="D100" s="125">
        <f>SUM(D98:D99)</f>
        <v>1053771</v>
      </c>
      <c r="E100" s="123"/>
      <c r="F100" s="125">
        <f>SUM(F98:F99)</f>
        <v>287201</v>
      </c>
      <c r="G100" s="123"/>
      <c r="H100" s="125">
        <f>SUM(H98:H99)</f>
        <v>426848</v>
      </c>
      <c r="I100" s="123"/>
      <c r="J100" s="125">
        <f>SUM(J98:J99)</f>
        <v>39765</v>
      </c>
    </row>
    <row r="101" spans="1:11" ht="10" customHeight="1" thickTop="1" x14ac:dyDescent="0.3">
      <c r="A101" s="9"/>
      <c r="B101" s="199"/>
      <c r="C101" s="9"/>
      <c r="D101" s="123"/>
      <c r="E101" s="123"/>
      <c r="F101" s="123"/>
      <c r="G101" s="123"/>
      <c r="H101" s="123"/>
      <c r="I101" s="123"/>
      <c r="J101" s="123"/>
    </row>
    <row r="102" spans="1:11" ht="17.25" customHeight="1" x14ac:dyDescent="0.3">
      <c r="A102" s="35" t="s">
        <v>49</v>
      </c>
      <c r="B102" s="68"/>
      <c r="C102" s="35"/>
      <c r="D102" s="124"/>
      <c r="E102" s="124"/>
      <c r="F102" s="124"/>
      <c r="G102" s="124"/>
      <c r="H102" s="124"/>
      <c r="I102" s="124"/>
      <c r="J102" s="124"/>
    </row>
    <row r="103" spans="1:11" ht="17.25" hidden="1" customHeight="1" x14ac:dyDescent="0.3">
      <c r="A103" s="36" t="s">
        <v>119</v>
      </c>
      <c r="C103" s="36"/>
      <c r="D103" s="209"/>
      <c r="E103" s="102"/>
      <c r="F103" s="102">
        <v>0</v>
      </c>
      <c r="G103" s="102"/>
      <c r="H103" s="209">
        <v>0</v>
      </c>
      <c r="I103" s="102"/>
      <c r="J103" s="102">
        <v>0</v>
      </c>
    </row>
    <row r="104" spans="1:11" ht="17.25" hidden="1" customHeight="1" x14ac:dyDescent="0.3">
      <c r="A104" s="36" t="s">
        <v>161</v>
      </c>
      <c r="C104" s="36"/>
      <c r="D104" s="209"/>
      <c r="E104" s="209"/>
      <c r="F104" s="102">
        <v>0</v>
      </c>
      <c r="G104" s="209"/>
      <c r="H104" s="209"/>
      <c r="I104" s="209"/>
      <c r="J104" s="102">
        <v>0</v>
      </c>
    </row>
    <row r="105" spans="1:11" ht="17.25" customHeight="1" x14ac:dyDescent="0.3">
      <c r="A105" s="36" t="s">
        <v>218</v>
      </c>
      <c r="C105" s="36"/>
      <c r="D105" s="102">
        <v>0</v>
      </c>
      <c r="E105" s="102"/>
      <c r="F105" s="102">
        <v>53000</v>
      </c>
      <c r="G105" s="102"/>
      <c r="H105" s="102">
        <v>0</v>
      </c>
      <c r="I105" s="102"/>
      <c r="J105" s="102">
        <v>0</v>
      </c>
    </row>
    <row r="106" spans="1:11" ht="17.25" customHeight="1" x14ac:dyDescent="0.3">
      <c r="A106" s="36" t="s">
        <v>253</v>
      </c>
      <c r="C106" s="36"/>
      <c r="D106" s="102">
        <v>-2628</v>
      </c>
      <c r="E106" s="102"/>
      <c r="F106" s="102">
        <v>6662</v>
      </c>
      <c r="G106" s="102"/>
      <c r="H106" s="102">
        <v>-2628</v>
      </c>
      <c r="I106" s="102"/>
      <c r="J106" s="102">
        <v>6662</v>
      </c>
    </row>
    <row r="107" spans="1:11" ht="17.25" customHeight="1" x14ac:dyDescent="0.3">
      <c r="A107" s="36" t="s">
        <v>62</v>
      </c>
      <c r="C107" s="36"/>
      <c r="D107" s="102">
        <v>13041</v>
      </c>
      <c r="E107" s="102"/>
      <c r="F107" s="102">
        <v>41052</v>
      </c>
      <c r="G107" s="102"/>
      <c r="H107" s="102">
        <v>3287</v>
      </c>
      <c r="I107" s="102"/>
      <c r="J107" s="102">
        <v>0</v>
      </c>
    </row>
    <row r="108" spans="1:11" ht="17.25" hidden="1" customHeight="1" x14ac:dyDescent="0.3">
      <c r="A108" s="36" t="s">
        <v>141</v>
      </c>
      <c r="C108" s="36"/>
      <c r="D108" s="102"/>
      <c r="E108" s="102"/>
      <c r="F108" s="102"/>
      <c r="G108" s="102"/>
      <c r="H108" s="102"/>
      <c r="I108" s="102"/>
      <c r="J108" s="102"/>
    </row>
    <row r="109" spans="1:11" ht="17.25" customHeight="1" x14ac:dyDescent="0.3">
      <c r="A109" s="36" t="s">
        <v>111</v>
      </c>
      <c r="C109" s="36"/>
      <c r="D109" s="102">
        <v>21610</v>
      </c>
      <c r="E109" s="102"/>
      <c r="F109" s="102">
        <v>5056</v>
      </c>
      <c r="G109" s="102"/>
      <c r="H109" s="102">
        <v>2510</v>
      </c>
      <c r="I109" s="102"/>
      <c r="J109" s="102">
        <v>3929</v>
      </c>
    </row>
    <row r="110" spans="1:11" ht="17.25" customHeight="1" x14ac:dyDescent="0.3">
      <c r="A110" s="36" t="s">
        <v>273</v>
      </c>
      <c r="C110" s="36"/>
      <c r="D110" s="102">
        <v>0</v>
      </c>
      <c r="E110" s="102"/>
      <c r="F110" s="102">
        <v>0</v>
      </c>
      <c r="G110" s="102"/>
      <c r="H110" s="102">
        <v>0</v>
      </c>
      <c r="I110" s="102"/>
      <c r="J110" s="102">
        <v>5500</v>
      </c>
    </row>
    <row r="111" spans="1:11" ht="17.25" customHeight="1" x14ac:dyDescent="0.3">
      <c r="A111" s="36" t="s">
        <v>233</v>
      </c>
      <c r="C111" s="36"/>
      <c r="D111" s="134"/>
      <c r="E111" s="134"/>
      <c r="F111" s="134"/>
      <c r="G111" s="102"/>
      <c r="H111" s="55"/>
      <c r="I111" s="102"/>
      <c r="J111" s="55"/>
    </row>
    <row r="112" spans="1:11" ht="17.25" customHeight="1" x14ac:dyDescent="0.3">
      <c r="A112" s="36" t="s">
        <v>234</v>
      </c>
      <c r="C112" s="36"/>
      <c r="D112" s="102">
        <v>0</v>
      </c>
      <c r="E112" s="134"/>
      <c r="F112" s="134">
        <v>770000</v>
      </c>
      <c r="G112" s="102"/>
      <c r="H112" s="55">
        <v>0</v>
      </c>
      <c r="I112" s="102"/>
      <c r="J112" s="55">
        <v>770000</v>
      </c>
      <c r="K112" s="46"/>
    </row>
    <row r="113" spans="4:10" ht="18.75" customHeight="1" x14ac:dyDescent="0.3">
      <c r="D113" s="176">
        <f>D100-'BS 2-3'!D11</f>
        <v>0</v>
      </c>
      <c r="E113" s="176">
        <f>E100-'BS 2-3'!E11</f>
        <v>0</v>
      </c>
      <c r="F113" s="176"/>
      <c r="G113" s="176">
        <f>G100-'BS 2-3'!G11</f>
        <v>0</v>
      </c>
      <c r="H113" s="176">
        <f>H100-'BS 2-3'!H11</f>
        <v>0</v>
      </c>
      <c r="I113" s="176">
        <f>I100-'BS 2-3'!I11</f>
        <v>0</v>
      </c>
      <c r="J113" s="176"/>
    </row>
    <row r="159" spans="1:9" ht="18.75" customHeight="1" x14ac:dyDescent="0.3">
      <c r="A159" s="19" t="s">
        <v>50</v>
      </c>
      <c r="B159" s="9"/>
      <c r="C159" s="9"/>
      <c r="E159" s="9"/>
      <c r="G159" s="9"/>
      <c r="I159" s="9"/>
    </row>
    <row r="232" spans="1:9" ht="18.75" customHeight="1" x14ac:dyDescent="0.3">
      <c r="A232" s="19" t="s">
        <v>51</v>
      </c>
      <c r="B232" s="9"/>
      <c r="C232" s="9"/>
      <c r="E232" s="9"/>
      <c r="G232" s="9"/>
      <c r="I232" s="9"/>
    </row>
    <row r="233" spans="1:9" ht="18.75" customHeight="1" x14ac:dyDescent="0.3">
      <c r="A233" s="19" t="s">
        <v>48</v>
      </c>
      <c r="B233" s="9"/>
      <c r="C233" s="9"/>
      <c r="E233" s="9"/>
      <c r="G233" s="9"/>
      <c r="I233" s="9"/>
    </row>
  </sheetData>
  <mergeCells count="18">
    <mergeCell ref="D56:F56"/>
    <mergeCell ref="H56:J56"/>
    <mergeCell ref="D55:F55"/>
    <mergeCell ref="H55:J55"/>
    <mergeCell ref="D6:F6"/>
    <mergeCell ref="D7:F7"/>
    <mergeCell ref="H6:J6"/>
    <mergeCell ref="H7:J7"/>
    <mergeCell ref="D60:J60"/>
    <mergeCell ref="D57:F57"/>
    <mergeCell ref="D58:F58"/>
    <mergeCell ref="H57:J57"/>
    <mergeCell ref="H58:J58"/>
    <mergeCell ref="D4:F4"/>
    <mergeCell ref="H4:J4"/>
    <mergeCell ref="D5:F5"/>
    <mergeCell ref="H5:J5"/>
    <mergeCell ref="D9:J9"/>
  </mergeCells>
  <pageMargins left="0.8" right="0.6" top="0.48" bottom="0.5" header="0.5" footer="0.5"/>
  <pageSetup paperSize="9" scale="74" firstPageNumber="10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51" max="7" man="1"/>
  </rowBreaks>
  <ignoredErrors>
    <ignoredError sqref="E50 G50 I50" formulaRange="1"/>
  </ignoredError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2-3</vt:lpstr>
      <vt:lpstr>PL4-5</vt:lpstr>
      <vt:lpstr>PL6-7</vt:lpstr>
      <vt:lpstr>SH6</vt:lpstr>
      <vt:lpstr>SH7</vt:lpstr>
      <vt:lpstr>SH8</vt:lpstr>
      <vt:lpstr>SH9</vt:lpstr>
      <vt:lpstr>CF10-11</vt:lpstr>
      <vt:lpstr>'BS 2-3'!Print_Area</vt:lpstr>
      <vt:lpstr>'CF10-11'!Print_Area</vt:lpstr>
      <vt:lpstr>'PL4-5'!Print_Area</vt:lpstr>
      <vt:lpstr>'PL6-7'!Print_Area</vt:lpstr>
      <vt:lpstr>'SH6'!Print_Area</vt:lpstr>
      <vt:lpstr>'SH7'!Print_Area</vt:lpstr>
      <vt:lpstr>'SH8'!Print_Area</vt:lpstr>
      <vt:lpstr>'SH9'!Print_Area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Natcha, Uwattanasombut</cp:lastModifiedBy>
  <cp:lastPrinted>2023-05-13T08:55:13Z</cp:lastPrinted>
  <dcterms:created xsi:type="dcterms:W3CDTF">2006-01-03T07:48:30Z</dcterms:created>
  <dcterms:modified xsi:type="dcterms:W3CDTF">2023-05-14T03:28:40Z</dcterms:modified>
</cp:coreProperties>
</file>