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rpo\OneDrive\SABUY Group\Sabuy Technology\22. Elcid\Elcid 2565\FSQ3.2022\Sabuy_FS_Q365\"/>
    </mc:Choice>
  </mc:AlternateContent>
  <xr:revisionPtr revIDLastSave="0" documentId="13_ncr:1_{0A47ADCF-F72B-4A18-9FFD-D101197D69A5}" xr6:coauthVersionLast="47" xr6:coauthVersionMax="47" xr10:uidLastSave="{00000000-0000-0000-0000-000000000000}"/>
  <bookViews>
    <workbookView xWindow="-120" yWindow="-120" windowWidth="29040" windowHeight="15720" tabRatio="790" activeTab="3" xr2:uid="{00000000-000D-0000-FFFF-FFFF00000000}"/>
  </bookViews>
  <sheets>
    <sheet name="BS 2-3" sheetId="16" r:id="rId1"/>
    <sheet name="PL4-5" sheetId="25" r:id="rId2"/>
    <sheet name="PL6-7" sheetId="26" r:id="rId3"/>
    <sheet name="SH8" sheetId="23" r:id="rId4"/>
    <sheet name="SH9" sheetId="22" r:id="rId5"/>
    <sheet name="SH10" sheetId="24" r:id="rId6"/>
    <sheet name="SH11" sheetId="14" r:id="rId7"/>
    <sheet name="CF12-13" sheetId="13" r:id="rId8"/>
  </sheets>
  <definedNames>
    <definedName name="_xlnm._FilterDatabase" localSheetId="7" hidden="1">'CF12-13'!$A$54:$J$79</definedName>
    <definedName name="_Hlk120336604" localSheetId="0">'BS 2-3'!#REF!</definedName>
    <definedName name="_xlnm.Print_Area" localSheetId="0">'BS 2-3'!$A$1:$J$97</definedName>
    <definedName name="_xlnm.Print_Area" localSheetId="7">'CF12-13'!$A$1:$J$112</definedName>
    <definedName name="_xlnm.Print_Area" localSheetId="1">'PL4-5'!$A$1:$J$65</definedName>
    <definedName name="_xlnm.Print_Area" localSheetId="2">'PL6-7'!$A$1:$J$71</definedName>
    <definedName name="_xlnm.Print_Area" localSheetId="5">'SH10'!$A$1:$N$28</definedName>
    <definedName name="_xlnm.Print_Area" localSheetId="6">'SH11'!$A$1:$N$29</definedName>
    <definedName name="_xlnm.Print_Area" localSheetId="3">'SH8'!$A$1:$T$39</definedName>
    <definedName name="_xlnm.Print_Area" localSheetId="4">'SH9'!$A$1:$V$38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23" l="1"/>
  <c r="D97" i="13"/>
  <c r="H97" i="13"/>
  <c r="R20" i="22"/>
  <c r="R18" i="22"/>
  <c r="J22" i="16" l="1"/>
  <c r="F22" i="16"/>
  <c r="J79" i="13"/>
  <c r="D20" i="24" l="1"/>
  <c r="L19" i="24"/>
  <c r="J19" i="24"/>
  <c r="H19" i="24"/>
  <c r="F19" i="24"/>
  <c r="D19" i="24"/>
  <c r="N15" i="24"/>
  <c r="P33" i="23"/>
  <c r="P28" i="23"/>
  <c r="T28" i="23" s="1"/>
  <c r="P26" i="23"/>
  <c r="P21" i="23"/>
  <c r="P20" i="23"/>
  <c r="P19" i="23"/>
  <c r="P18" i="23"/>
  <c r="P22" i="23" s="1"/>
  <c r="R21" i="22"/>
  <c r="V21" i="22" s="1"/>
  <c r="V20" i="22"/>
  <c r="R19" i="22"/>
  <c r="V19" i="22" s="1"/>
  <c r="V18" i="22"/>
  <c r="T34" i="23"/>
  <c r="T33" i="23"/>
  <c r="T35" i="23" s="1"/>
  <c r="R22" i="23"/>
  <c r="N22" i="23"/>
  <c r="L22" i="23"/>
  <c r="J22" i="23"/>
  <c r="H22" i="23"/>
  <c r="F22" i="23"/>
  <c r="T18" i="23"/>
  <c r="D22" i="23"/>
  <c r="J94" i="13" l="1"/>
  <c r="H94" i="13"/>
  <c r="F94" i="13"/>
  <c r="D94" i="13"/>
  <c r="N16" i="14"/>
  <c r="N17" i="14"/>
  <c r="T34" i="22"/>
  <c r="T33" i="22"/>
  <c r="J29" i="22"/>
  <c r="J30" i="22" s="1"/>
  <c r="J22" i="22"/>
  <c r="J37" i="22" s="1"/>
  <c r="D79" i="13" l="1"/>
  <c r="H79" i="13"/>
  <c r="F79" i="13"/>
  <c r="N18" i="14"/>
  <c r="L19" i="14"/>
  <c r="J19" i="14"/>
  <c r="H19" i="14"/>
  <c r="F19" i="14"/>
  <c r="D19" i="14"/>
  <c r="N18" i="24"/>
  <c r="T22" i="22"/>
  <c r="P22" i="22"/>
  <c r="N22" i="22"/>
  <c r="L22" i="22"/>
  <c r="H22" i="22"/>
  <c r="F22" i="22"/>
  <c r="D22" i="22"/>
  <c r="R29" i="23"/>
  <c r="N29" i="23"/>
  <c r="L29" i="23"/>
  <c r="J29" i="23"/>
  <c r="H29" i="23"/>
  <c r="F29" i="23"/>
  <c r="D29" i="23"/>
  <c r="T26" i="23"/>
  <c r="P29" i="23"/>
  <c r="T21" i="23"/>
  <c r="T29" i="23" l="1"/>
  <c r="J46" i="26"/>
  <c r="H46" i="26"/>
  <c r="L24" i="14" s="1"/>
  <c r="F46" i="26"/>
  <c r="D46" i="26"/>
  <c r="J45" i="26"/>
  <c r="H45" i="26"/>
  <c r="F45" i="26"/>
  <c r="D45" i="26"/>
  <c r="J25" i="26"/>
  <c r="H25" i="26"/>
  <c r="F25" i="26"/>
  <c r="D25" i="26"/>
  <c r="J17" i="26"/>
  <c r="H17" i="26"/>
  <c r="F17" i="26"/>
  <c r="D17" i="26"/>
  <c r="D27" i="26" l="1"/>
  <c r="D35" i="26" s="1"/>
  <c r="D37" i="26" s="1"/>
  <c r="H27" i="26"/>
  <c r="H35" i="26" s="1"/>
  <c r="H37" i="26" s="1"/>
  <c r="J27" i="26"/>
  <c r="J35" i="26" s="1"/>
  <c r="J37" i="26" s="1"/>
  <c r="J62" i="26" s="1"/>
  <c r="F27" i="26"/>
  <c r="F35" i="26" s="1"/>
  <c r="F37" i="26" s="1"/>
  <c r="F62" i="26" s="1"/>
  <c r="H60" i="26" l="1"/>
  <c r="H62" i="26" s="1"/>
  <c r="H11" i="13"/>
  <c r="L23" i="14"/>
  <c r="D62" i="26"/>
  <c r="D60" i="26" s="1"/>
  <c r="P33" i="22" s="1"/>
  <c r="D11" i="13"/>
  <c r="F48" i="26"/>
  <c r="F67" i="26" s="1"/>
  <c r="H48" i="26"/>
  <c r="H65" i="26" s="1"/>
  <c r="H67" i="26" s="1"/>
  <c r="D48" i="26"/>
  <c r="D67" i="26" s="1"/>
  <c r="D65" i="26" s="1"/>
  <c r="P34" i="22" s="1"/>
  <c r="J48" i="26"/>
  <c r="J67" i="26" s="1"/>
  <c r="R26" i="22" l="1"/>
  <c r="R22" i="22"/>
  <c r="T35" i="22" l="1"/>
  <c r="H22" i="16"/>
  <c r="D22" i="16" l="1"/>
  <c r="F32" i="13" l="1"/>
  <c r="J25" i="25" l="1"/>
  <c r="H25" i="25"/>
  <c r="F25" i="25"/>
  <c r="D25" i="25"/>
  <c r="J17" i="25"/>
  <c r="H17" i="25"/>
  <c r="F17" i="25"/>
  <c r="D17" i="25"/>
  <c r="N16" i="24"/>
  <c r="N17" i="24"/>
  <c r="N19" i="24" s="1"/>
  <c r="V14" i="22"/>
  <c r="T19" i="23"/>
  <c r="T14" i="23"/>
  <c r="F93" i="16"/>
  <c r="F95" i="16" s="1"/>
  <c r="F43" i="16"/>
  <c r="F45" i="16" s="1"/>
  <c r="F75" i="16"/>
  <c r="D27" i="25" l="1"/>
  <c r="H27" i="25"/>
  <c r="F27" i="25"/>
  <c r="F35" i="25" s="1"/>
  <c r="F37" i="25" s="1"/>
  <c r="D35" i="25"/>
  <c r="D37" i="25" s="1"/>
  <c r="D56" i="25" s="1"/>
  <c r="D54" i="25" s="1"/>
  <c r="H35" i="25"/>
  <c r="H37" i="25" s="1"/>
  <c r="H54" i="25" s="1"/>
  <c r="J27" i="25"/>
  <c r="J35" i="25" s="1"/>
  <c r="J37" i="25" s="1"/>
  <c r="F56" i="25" l="1"/>
  <c r="F42" i="25"/>
  <c r="F61" i="25" s="1"/>
  <c r="H42" i="25"/>
  <c r="H59" i="25" s="1"/>
  <c r="J56" i="25"/>
  <c r="J42" i="25"/>
  <c r="J61" i="25" s="1"/>
  <c r="D42" i="25"/>
  <c r="D61" i="25" s="1"/>
  <c r="D59" i="25" s="1"/>
  <c r="P35" i="22" s="1"/>
  <c r="H61" i="25" l="1"/>
  <c r="H56" i="25"/>
  <c r="N15" i="14"/>
  <c r="L29" i="22"/>
  <c r="N29" i="22"/>
  <c r="H29" i="22"/>
  <c r="F29" i="22"/>
  <c r="D29" i="22"/>
  <c r="D30" i="22" s="1"/>
  <c r="P29" i="22"/>
  <c r="F30" i="22" l="1"/>
  <c r="D75" i="16" l="1"/>
  <c r="P30" i="22" l="1"/>
  <c r="T29" i="22" l="1"/>
  <c r="V26" i="22"/>
  <c r="H43" i="16" l="1"/>
  <c r="H30" i="23" l="1"/>
  <c r="J30" i="23"/>
  <c r="L30" i="23"/>
  <c r="D30" i="23" l="1"/>
  <c r="F30" i="23"/>
  <c r="R30" i="23"/>
  <c r="N30" i="23"/>
  <c r="L35" i="22" l="1"/>
  <c r="L20" i="14" l="1"/>
  <c r="J20" i="14"/>
  <c r="H20" i="14"/>
  <c r="F20" i="14"/>
  <c r="D20" i="14"/>
  <c r="L30" i="22" l="1"/>
  <c r="F37" i="22"/>
  <c r="D37" i="22"/>
  <c r="V28" i="22" l="1"/>
  <c r="V29" i="22" s="1"/>
  <c r="R29" i="22"/>
  <c r="T30" i="22"/>
  <c r="H30" i="22"/>
  <c r="H37" i="22"/>
  <c r="N30" i="22"/>
  <c r="N37" i="22"/>
  <c r="J20" i="24"/>
  <c r="H20" i="24"/>
  <c r="F20" i="24"/>
  <c r="L38" i="23"/>
  <c r="D38" i="23"/>
  <c r="J38" i="23"/>
  <c r="H38" i="23"/>
  <c r="F38" i="23"/>
  <c r="L25" i="24"/>
  <c r="J25" i="24"/>
  <c r="H25" i="24"/>
  <c r="F25" i="24"/>
  <c r="D25" i="24"/>
  <c r="N24" i="24"/>
  <c r="N23" i="24"/>
  <c r="N25" i="24" s="1"/>
  <c r="L20" i="24"/>
  <c r="F27" i="24"/>
  <c r="D27" i="24"/>
  <c r="T37" i="23"/>
  <c r="R35" i="23"/>
  <c r="R38" i="23" s="1"/>
  <c r="N35" i="23"/>
  <c r="N38" i="23" s="1"/>
  <c r="T20" i="23" l="1"/>
  <c r="T22" i="23" s="1"/>
  <c r="T30" i="23" s="1"/>
  <c r="T38" i="23" s="1"/>
  <c r="P30" i="23"/>
  <c r="H27" i="24"/>
  <c r="J27" i="24"/>
  <c r="N20" i="24"/>
  <c r="P35" i="23"/>
  <c r="L27" i="24"/>
  <c r="N11" i="24"/>
  <c r="N27" i="24" l="1"/>
  <c r="P38" i="23"/>
  <c r="J93" i="16" l="1"/>
  <c r="H93" i="16"/>
  <c r="D93" i="16"/>
  <c r="F25" i="14" l="1"/>
  <c r="N24" i="14"/>
  <c r="N19" i="14"/>
  <c r="H25" i="14"/>
  <c r="D25" i="14"/>
  <c r="H95" i="16"/>
  <c r="D95" i="16"/>
  <c r="J66" i="16"/>
  <c r="H66" i="16"/>
  <c r="F66" i="16"/>
  <c r="D66" i="16"/>
  <c r="H28" i="14" l="1"/>
  <c r="N20" i="14"/>
  <c r="T37" i="22" l="1"/>
  <c r="P37" i="22"/>
  <c r="R34" i="22"/>
  <c r="V34" i="22" s="1"/>
  <c r="R33" i="22"/>
  <c r="V33" i="22" s="1"/>
  <c r="W33" i="22" s="1"/>
  <c r="R30" i="22" l="1"/>
  <c r="V35" i="22"/>
  <c r="W35" i="22" s="1"/>
  <c r="V22" i="22"/>
  <c r="R35" i="22"/>
  <c r="R37" i="22" s="1"/>
  <c r="V37" i="22" l="1"/>
  <c r="W37" i="22" s="1"/>
  <c r="V30" i="22"/>
  <c r="R39" i="22"/>
  <c r="T39" i="22" l="1"/>
  <c r="J95" i="16" l="1"/>
  <c r="J75" i="16"/>
  <c r="J77" i="16" s="1"/>
  <c r="J43" i="16"/>
  <c r="J45" i="16" s="1"/>
  <c r="J97" i="16" l="1"/>
  <c r="D28" i="14"/>
  <c r="F77" i="16"/>
  <c r="F97" i="16" s="1"/>
  <c r="H75" i="16"/>
  <c r="J25" i="14"/>
  <c r="J28" i="14" s="1"/>
  <c r="D43" i="16"/>
  <c r="D45" i="16" s="1"/>
  <c r="F47" i="13" l="1"/>
  <c r="F49" i="13" s="1"/>
  <c r="F96" i="13" s="1"/>
  <c r="F98" i="13" s="1"/>
  <c r="D77" i="16"/>
  <c r="D97" i="16" s="1"/>
  <c r="H77" i="16"/>
  <c r="H97" i="16" s="1"/>
  <c r="H45" i="16"/>
  <c r="H32" i="13" l="1"/>
  <c r="H47" i="13" s="1"/>
  <c r="D32" i="13"/>
  <c r="J32" i="13"/>
  <c r="J47" i="13" s="1"/>
  <c r="J49" i="13" s="1"/>
  <c r="J96" i="13" l="1"/>
  <c r="J98" i="13" s="1"/>
  <c r="D47" i="13"/>
  <c r="D49" i="13" s="1"/>
  <c r="D96" i="13" s="1"/>
  <c r="D98" i="13" s="1"/>
  <c r="L25" i="14"/>
  <c r="L28" i="14" s="1"/>
  <c r="N23" i="14"/>
  <c r="H49" i="13"/>
  <c r="H96" i="13" s="1"/>
  <c r="H98" i="13" s="1"/>
  <c r="N25" i="14" l="1"/>
  <c r="F28" i="14"/>
  <c r="N28" i="14" l="1"/>
  <c r="L37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Pittayuth, Boonamnajdej</author>
  </authors>
  <commentList>
    <comment ref="A60" authorId="0" shapeId="0" xr:uid="{9CA8DF83-6EC2-4FCF-9EF2-D296E417C8AD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Net Other payable and contract liab.</t>
        </r>
      </text>
    </comment>
  </commentList>
</comments>
</file>

<file path=xl/sharedStrings.xml><?xml version="1.0" encoding="utf-8"?>
<sst xmlns="http://schemas.openxmlformats.org/spreadsheetml/2006/main" count="537" uniqueCount="276">
  <si>
    <t>Consolidated</t>
  </si>
  <si>
    <t>Assets</t>
  </si>
  <si>
    <t>Note</t>
  </si>
  <si>
    <t>Current assets</t>
  </si>
  <si>
    <t>Cash and cash equivalents</t>
  </si>
  <si>
    <t>Inventories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</si>
  <si>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</si>
  <si>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</si>
  <si>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</si>
  <si>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</si>
  <si>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</si>
  <si>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</si>
  <si>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</si>
  <si>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Trade accounts payable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</si>
  <si>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</si>
  <si>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</si>
  <si>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</si>
  <si>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</si>
  <si>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</si>
  <si>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Other income</t>
  </si>
  <si>
    <t>Expenses</t>
  </si>
  <si>
    <t>Total expenses</t>
  </si>
  <si>
    <t>Cash flows from operating activities</t>
  </si>
  <si>
    <t>Changes in operating assets and liabilities</t>
  </si>
  <si>
    <t>Cash flows from investing activities</t>
  </si>
  <si>
    <t>Interest received</t>
  </si>
  <si>
    <t>Cash flows from financing activities</t>
  </si>
  <si>
    <t>Interest paid</t>
  </si>
  <si>
    <t>equity</t>
  </si>
  <si>
    <t>Total</t>
  </si>
  <si>
    <t>Income tax payable</t>
  </si>
  <si>
    <t>share capital</t>
  </si>
  <si>
    <t>Issued and</t>
  </si>
  <si>
    <t>Trade accounts receivable</t>
  </si>
  <si>
    <t>Other non-current liabilities</t>
  </si>
  <si>
    <t>financial statements</t>
  </si>
  <si>
    <t>Separate</t>
  </si>
  <si>
    <t>Separate financial statements</t>
  </si>
  <si>
    <t>Administrative expenses</t>
  </si>
  <si>
    <t>Finance costs</t>
  </si>
  <si>
    <t>Transactions with owners, recorded directly in equity</t>
  </si>
  <si>
    <t>Deferred tax assets</t>
  </si>
  <si>
    <t>Retained earnings</t>
  </si>
  <si>
    <t>Share premium</t>
  </si>
  <si>
    <t>reserve</t>
  </si>
  <si>
    <t>Unappropriated</t>
  </si>
  <si>
    <t>Statement of financial position</t>
  </si>
  <si>
    <t>Consolidated financial statements</t>
  </si>
  <si>
    <t>Legal</t>
  </si>
  <si>
    <t xml:space="preserve">   comprehensive income</t>
  </si>
  <si>
    <t>Non-cash transactions</t>
  </si>
  <si>
    <t>Income tax on other comprehensive income</t>
  </si>
  <si>
    <t xml:space="preserve">Income tax (expense) benefit on other </t>
  </si>
  <si>
    <t xml:space="preserve">   Appropriated</t>
  </si>
  <si>
    <t xml:space="preserve">      Legal reserve</t>
  </si>
  <si>
    <t xml:space="preserve">   Unappropriated</t>
  </si>
  <si>
    <t>Total transactions with owners, recorded directly in equity</t>
  </si>
  <si>
    <t>Share capital:</t>
  </si>
  <si>
    <t xml:space="preserve">Tax expense </t>
  </si>
  <si>
    <t>Interest income</t>
  </si>
  <si>
    <t>Taxes paid</t>
  </si>
  <si>
    <t xml:space="preserve">   Authorised share capital</t>
  </si>
  <si>
    <t xml:space="preserve">Share premium on ordinary shares </t>
  </si>
  <si>
    <t>Acquisition of assets by finance lease</t>
  </si>
  <si>
    <t>Other receivables</t>
  </si>
  <si>
    <t>Other payables</t>
  </si>
  <si>
    <t>Equity</t>
  </si>
  <si>
    <t>Total equity</t>
  </si>
  <si>
    <t>Total liabilities and equity</t>
  </si>
  <si>
    <t>Other comprehensive income</t>
  </si>
  <si>
    <t>Investments in subsidiaries</t>
  </si>
  <si>
    <t xml:space="preserve">   Issued and paid-up share capital</t>
  </si>
  <si>
    <t>Transfer to legal reserve</t>
  </si>
  <si>
    <t>Net increase (decrease) in cash and cash equivalents</t>
  </si>
  <si>
    <t>Liabilities and equity</t>
  </si>
  <si>
    <t>Revenue</t>
  </si>
  <si>
    <t>Total revenue</t>
  </si>
  <si>
    <t>Sabuy Technology Public Company Limited and its Subsidiaries</t>
  </si>
  <si>
    <t>Asset for service</t>
  </si>
  <si>
    <t>Current portion of long-term loans</t>
  </si>
  <si>
    <t>Long-term loans</t>
  </si>
  <si>
    <t>Differences from business combination</t>
  </si>
  <si>
    <t xml:space="preserve">   under common control</t>
  </si>
  <si>
    <t>Non-controlling interests</t>
  </si>
  <si>
    <t>Warrants</t>
  </si>
  <si>
    <t>Revenue from rendering of services</t>
  </si>
  <si>
    <t>Revenue from sale of goods</t>
  </si>
  <si>
    <t>Cost of rendering of services</t>
  </si>
  <si>
    <t xml:space="preserve">Revenue from rendering of contract services </t>
  </si>
  <si>
    <t>Interest income from installment sale</t>
  </si>
  <si>
    <t>Distribution costs</t>
  </si>
  <si>
    <t xml:space="preserve">Cost of rendering of contract services </t>
  </si>
  <si>
    <t xml:space="preserve">   Owners of the parent</t>
  </si>
  <si>
    <t xml:space="preserve">   Non-controlling interests</t>
  </si>
  <si>
    <t>Differences from</t>
  </si>
  <si>
    <t>business</t>
  </si>
  <si>
    <t>combination</t>
  </si>
  <si>
    <t>under</t>
  </si>
  <si>
    <t>common control</t>
  </si>
  <si>
    <t xml:space="preserve">Equity </t>
  </si>
  <si>
    <t>attributable to</t>
  </si>
  <si>
    <t>owners of</t>
  </si>
  <si>
    <t>the parent</t>
  </si>
  <si>
    <t>interests</t>
  </si>
  <si>
    <t xml:space="preserve">Non-controlling </t>
  </si>
  <si>
    <t xml:space="preserve">   Share-based payment transactions</t>
  </si>
  <si>
    <t xml:space="preserve">   Other comprehensive income</t>
  </si>
  <si>
    <t>Share-based payment transactions</t>
  </si>
  <si>
    <t>Depreciation and amortisation</t>
  </si>
  <si>
    <t xml:space="preserve">Inventories </t>
  </si>
  <si>
    <t>Contract cost assets</t>
  </si>
  <si>
    <t>Acquisition of intangible assets</t>
  </si>
  <si>
    <t>Payables for purchase of equipment</t>
  </si>
  <si>
    <t>Proceeds from loans from financial institutions</t>
  </si>
  <si>
    <t>Repayment of loans from financial institutions</t>
  </si>
  <si>
    <t>Acquisition of asset for service</t>
  </si>
  <si>
    <t>paid-up</t>
  </si>
  <si>
    <t>Expense from share-based payment transactions</t>
  </si>
  <si>
    <t>on ordinary shares</t>
  </si>
  <si>
    <t>Proceeds from share subscription by non-controlling interests</t>
  </si>
  <si>
    <t>Transfer from inventories to equipment</t>
  </si>
  <si>
    <t>Transfer from equipment to asset for service</t>
  </si>
  <si>
    <t xml:space="preserve">31 December </t>
  </si>
  <si>
    <t>(Unaudited)</t>
  </si>
  <si>
    <t>(in thousand Baht)</t>
  </si>
  <si>
    <t>Right-of-use assets</t>
  </si>
  <si>
    <t>Statement of comprehensive income (Unaudited)</t>
  </si>
  <si>
    <t>Three-month period ended</t>
  </si>
  <si>
    <t>Statement of changes in equity  (Unaudited)</t>
  </si>
  <si>
    <t>Statement of changes in equity (Unaudited)</t>
  </si>
  <si>
    <t>Comprehensive income for the period</t>
  </si>
  <si>
    <t>Total comprehensive income for the period</t>
  </si>
  <si>
    <t>Statement of cash flows (Unaudited)</t>
  </si>
  <si>
    <t xml:space="preserve">Current portion of long-term loans </t>
  </si>
  <si>
    <t>Short-term loans</t>
  </si>
  <si>
    <t>Current portion of lease liabilities</t>
  </si>
  <si>
    <t xml:space="preserve">   Profit </t>
  </si>
  <si>
    <t>Equity attributable to owners of the parent</t>
  </si>
  <si>
    <t>Payment of lease liabilities</t>
  </si>
  <si>
    <t>Current financial assets pledged as collateral</t>
  </si>
  <si>
    <t>Non-current financial assets pledged as collateral</t>
  </si>
  <si>
    <t xml:space="preserve">Lease liabilities </t>
  </si>
  <si>
    <t>Balance at 1 January 2021</t>
  </si>
  <si>
    <t>Acquisition of investments from the increase of</t>
  </si>
  <si>
    <t>Acquisition of assets by lease contracts</t>
  </si>
  <si>
    <t xml:space="preserve">   Shares options exercised</t>
  </si>
  <si>
    <t xml:space="preserve">  Changes in ownership interests in subsidiaries</t>
  </si>
  <si>
    <t xml:space="preserve">  Total changes in ownership interests in subsidiaries</t>
  </si>
  <si>
    <t>Acquisition of non-controlling interest</t>
  </si>
  <si>
    <t>Profit from operating activities</t>
  </si>
  <si>
    <t>Profit before income tax expense</t>
  </si>
  <si>
    <t>Profit for the period</t>
  </si>
  <si>
    <t>Other comprehensive income for the period, net of tax</t>
  </si>
  <si>
    <t xml:space="preserve">     without a change in control</t>
  </si>
  <si>
    <t xml:space="preserve">  Acquisition of non-controlling interests </t>
  </si>
  <si>
    <t>Adjustments to reconcile profit to cash receipts (payments)</t>
  </si>
  <si>
    <t>Reversal of expected credit loss on accounts receivable</t>
  </si>
  <si>
    <t>Provision for employee benefits</t>
  </si>
  <si>
    <t>Goodwill</t>
  </si>
  <si>
    <t xml:space="preserve">     with a change in control</t>
  </si>
  <si>
    <t>Cash and cash equivalents at 1 January</t>
  </si>
  <si>
    <t xml:space="preserve">Other intangible assets </t>
  </si>
  <si>
    <t>Deferred tax liabilities</t>
  </si>
  <si>
    <t>Proceeds from exercise of share options</t>
  </si>
  <si>
    <t xml:space="preserve">   Issue of ordinary shares</t>
  </si>
  <si>
    <t>Receivables from sale of investment</t>
  </si>
  <si>
    <t>Investments in joint ventures</t>
  </si>
  <si>
    <t>Debentures</t>
  </si>
  <si>
    <t>Balance at 1 January 2022</t>
  </si>
  <si>
    <t xml:space="preserve">   to profit or loss</t>
  </si>
  <si>
    <t>Dividend received</t>
  </si>
  <si>
    <t>Bank overdrafts and short-term loans</t>
  </si>
  <si>
    <t xml:space="preserve">   from financial institutions</t>
  </si>
  <si>
    <t>Dividend income</t>
  </si>
  <si>
    <t>Proceeds from repayment of loans</t>
  </si>
  <si>
    <t>Cash payments for loans</t>
  </si>
  <si>
    <t>Proceeds from issuing debentures</t>
  </si>
  <si>
    <t>Acquisition of investment in equity instruments</t>
  </si>
  <si>
    <t>Investments in equity instruments</t>
  </si>
  <si>
    <t>Property, plant and equipment</t>
  </si>
  <si>
    <t>Short-term borrowings</t>
  </si>
  <si>
    <t>Cost of sale of goods</t>
  </si>
  <si>
    <t>Items that will not be reclassified subsequently to profit or loss</t>
  </si>
  <si>
    <t>Gain on remeasurements of defined benefit plans</t>
  </si>
  <si>
    <t>Income tax relating to items that will not be reclassified</t>
  </si>
  <si>
    <t xml:space="preserve">   subsequently to profit or loss</t>
  </si>
  <si>
    <t>Total items that will not be reclassified subsequently</t>
  </si>
  <si>
    <r>
      <rPr>
        <b/>
        <sz val="11"/>
        <rFont val="Times New Roman"/>
        <family val="1"/>
      </rP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</si>
  <si>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</si>
  <si>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 xml:space="preserve">   Contributions by and distributions to owners </t>
  </si>
  <si>
    <t xml:space="preserve">   Changes in ownership interests in subsidiaries</t>
  </si>
  <si>
    <t xml:space="preserve">   Acquisition of non-controlling interests </t>
  </si>
  <si>
    <t xml:space="preserve">      without a change in control</t>
  </si>
  <si>
    <t xml:space="preserve">   Total changes in ownership interests in subsidiaries</t>
  </si>
  <si>
    <t xml:space="preserve">   Total contributions by and distributions to owners</t>
  </si>
  <si>
    <t xml:space="preserve">   Contributions by and distributions to owners</t>
  </si>
  <si>
    <t>Profit</t>
  </si>
  <si>
    <t>9</t>
  </si>
  <si>
    <t>(Gain) loss on sale of plant and equipment</t>
  </si>
  <si>
    <t xml:space="preserve">   and intangible assets</t>
  </si>
  <si>
    <t>Proceeds from the decrease of share capital of subsidiary</t>
  </si>
  <si>
    <t>Acquisition of plant and equipment</t>
  </si>
  <si>
    <t>Proceeds from borrowings</t>
  </si>
  <si>
    <t>Repayment of borrowings</t>
  </si>
  <si>
    <t>Amortisation of expenses relating to issuing debentures</t>
  </si>
  <si>
    <t>Expenses relating to issuing debentures</t>
  </si>
  <si>
    <t xml:space="preserve">   in subsidiaries</t>
  </si>
  <si>
    <t>Dividends</t>
  </si>
  <si>
    <t xml:space="preserve">   Dividends</t>
  </si>
  <si>
    <t>Issue of ordinary shares</t>
  </si>
  <si>
    <t>Dividend paid</t>
  </si>
  <si>
    <t>Current portion of installment accounts receivable</t>
  </si>
  <si>
    <t xml:space="preserve">   Shares options excersied</t>
  </si>
  <si>
    <t xml:space="preserve"> interests</t>
  </si>
  <si>
    <t>Shares options exercised</t>
  </si>
  <si>
    <t>Gain arising from equity instruments measurement</t>
  </si>
  <si>
    <t>Advances for acquisition of subsidiaries</t>
  </si>
  <si>
    <t>Proceed from issue of shares</t>
  </si>
  <si>
    <t>Issue of shares for acquisition of equity instruments</t>
  </si>
  <si>
    <t>(Gain) loss from cancellation of agreement</t>
  </si>
  <si>
    <t>Gain (loss) from cancellation of agreement</t>
  </si>
  <si>
    <t>12</t>
  </si>
  <si>
    <t>8</t>
  </si>
  <si>
    <t>2, 5</t>
  </si>
  <si>
    <t>5</t>
  </si>
  <si>
    <t xml:space="preserve">(Reversal of) loss on devaluation of inventories </t>
  </si>
  <si>
    <t>Loss on cancellation of leases</t>
  </si>
  <si>
    <t xml:space="preserve">   equity instruments</t>
  </si>
  <si>
    <t xml:space="preserve">Gain on measurement of investments in </t>
  </si>
  <si>
    <t>(Reversal of) expected credit loss on accounts receivable</t>
  </si>
  <si>
    <t xml:space="preserve">   accounted for using equity method</t>
  </si>
  <si>
    <t>Share of profit (loss) of joint ventures and associates</t>
  </si>
  <si>
    <t>changes in</t>
  </si>
  <si>
    <t>ownership</t>
  </si>
  <si>
    <t>in subsidiary</t>
  </si>
  <si>
    <t xml:space="preserve">   accounted for using equity method, net of tax</t>
  </si>
  <si>
    <t xml:space="preserve">   share capital of subsidiaries</t>
  </si>
  <si>
    <t>Acquisition of interest in associates</t>
  </si>
  <si>
    <t>Acquisition of interest in joint ventures</t>
  </si>
  <si>
    <t>(Increase) decrease in financial assets pledged as collateral</t>
  </si>
  <si>
    <t>Proceeds from sale of property, plant and equipment</t>
  </si>
  <si>
    <t>Receivable from sale of property, plant and equipment</t>
  </si>
  <si>
    <t>Payables for acquistion of investments</t>
  </si>
  <si>
    <t>Differences from changes in ownership interests</t>
  </si>
  <si>
    <t>30 September</t>
  </si>
  <si>
    <t>Nine-month period ended</t>
  </si>
  <si>
    <t>Balance at 30 September 2021</t>
  </si>
  <si>
    <t>Nine-month period ended 30 September 2021</t>
  </si>
  <si>
    <t>Nine-month period ended 30 September 2022</t>
  </si>
  <si>
    <t>Balance at 30 September 2022</t>
  </si>
  <si>
    <t xml:space="preserve">    Issue of ordinary shares</t>
  </si>
  <si>
    <t>Cash and cash equivalents at 30 September</t>
  </si>
  <si>
    <t>Loan receivables</t>
  </si>
  <si>
    <t>Investment properties</t>
  </si>
  <si>
    <t>Current portion of loan receivables</t>
  </si>
  <si>
    <t xml:space="preserve">   and hire-puchase contract receivables </t>
  </si>
  <si>
    <t>Installment accounts receivable and</t>
  </si>
  <si>
    <t>Investments in associates</t>
  </si>
  <si>
    <t xml:space="preserve">Interest income </t>
  </si>
  <si>
    <t>Profit attributable to:</t>
  </si>
  <si>
    <t>Total comprehensive income attributable to:</t>
  </si>
  <si>
    <t>Share of profit of joint ventures and associates</t>
  </si>
  <si>
    <t>Reversal of provision for warranty</t>
  </si>
  <si>
    <t xml:space="preserve">Share of profit of joint ventures and associates </t>
  </si>
  <si>
    <t>(Reversal of) loss on devaluation of equipment</t>
  </si>
  <si>
    <t xml:space="preserve">   contract receivables</t>
  </si>
  <si>
    <t>Net cash generated from operating activities</t>
  </si>
  <si>
    <t>Net cash from operating activities</t>
  </si>
  <si>
    <t xml:space="preserve">Net cash used in investing activities  </t>
  </si>
  <si>
    <t>Net cash from financing activities</t>
  </si>
  <si>
    <t>Transfer from equipment to right-of-use assets</t>
  </si>
  <si>
    <t>Issue of shares for acquisition of subsidiaries,</t>
  </si>
  <si>
    <t xml:space="preserve">   associates and joint ventures</t>
  </si>
  <si>
    <t xml:space="preserve">   hire-purchase contract receivables</t>
  </si>
  <si>
    <t xml:space="preserve">Installment accounts receivable and hire-purchase </t>
  </si>
  <si>
    <t>Acquisition of subsidiaries, net of cash acquired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</si>
</sst>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#,##0_ ;\(#,##0\)"/>
    <numFmt numFmtId="168" formatCode="#,##0_ ;\(#,##0\)\ "/>
    <numFmt numFmtId="169" formatCode="B1d\-mmm"/>
    <numFmt numFmtId="170" formatCode="#,##0.0000\ ;\(#,##0.0000\)"/>
    <numFmt numFmtId="171" formatCode="_(* #,##0_);\(#,##0\);_(* &quot;-&quot;??_);_(@_)"/>
  </numFmts>
  <fonts count="22" x14ac:knownFonts="1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8"/>
      <color rgb="FF333333"/>
      <name val="Verdana"/>
      <family val="2"/>
    </font>
    <font>
      <sz val="8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53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49" fontId="7" fillId="0" borderId="0" xfId="0" applyNumberFormat="1" applyFont="1"/>
    <xf numFmtId="49" fontId="6" fillId="0" borderId="0" xfId="0" applyNumberFormat="1" applyFont="1"/>
    <xf numFmtId="49" fontId="11" fillId="0" borderId="0" xfId="0" applyNumberFormat="1" applyFont="1"/>
    <xf numFmtId="0" fontId="12" fillId="0" borderId="0" xfId="0" applyFont="1"/>
    <xf numFmtId="49" fontId="8" fillId="0" borderId="0" xfId="0" applyNumberFormat="1" applyFont="1"/>
    <xf numFmtId="0" fontId="13" fillId="0" borderId="0" xfId="0" applyFont="1"/>
    <xf numFmtId="0" fontId="10" fillId="0" borderId="0" xfId="0" applyFont="1" applyAlignment="1">
      <alignment horizontal="center"/>
    </xf>
    <xf numFmtId="164" fontId="6" fillId="0" borderId="0" xfId="0" applyNumberFormat="1" applyFont="1"/>
    <xf numFmtId="164" fontId="7" fillId="0" borderId="0" xfId="0" applyNumberFormat="1" applyFont="1"/>
    <xf numFmtId="49" fontId="10" fillId="0" borderId="0" xfId="0" applyNumberFormat="1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7" fillId="0" borderId="1" xfId="0" applyNumberFormat="1" applyFont="1" applyBorder="1"/>
    <xf numFmtId="164" fontId="7" fillId="0" borderId="2" xfId="0" applyNumberFormat="1" applyFont="1" applyBorder="1"/>
    <xf numFmtId="49" fontId="7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center"/>
    </xf>
    <xf numFmtId="49" fontId="9" fillId="0" borderId="0" xfId="0" applyNumberFormat="1" applyFont="1"/>
    <xf numFmtId="49" fontId="0" fillId="0" borderId="0" xfId="0" applyNumberFormat="1"/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4" fontId="7" fillId="0" borderId="3" xfId="0" applyNumberFormat="1" applyFont="1" applyBorder="1"/>
    <xf numFmtId="166" fontId="0" fillId="0" borderId="0" xfId="1" applyNumberFormat="1" applyFont="1" applyFill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9" fillId="0" borderId="0" xfId="0" applyFont="1"/>
    <xf numFmtId="167" fontId="0" fillId="0" borderId="0" xfId="0" applyNumberFormat="1"/>
    <xf numFmtId="167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167" fontId="7" fillId="0" borderId="0" xfId="0" applyNumberFormat="1" applyFont="1"/>
    <xf numFmtId="167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right"/>
    </xf>
    <xf numFmtId="167" fontId="7" fillId="0" borderId="2" xfId="0" applyNumberFormat="1" applyFont="1" applyBorder="1" applyAlignment="1">
      <alignment horizontal="right"/>
    </xf>
    <xf numFmtId="168" fontId="0" fillId="0" borderId="0" xfId="0" applyNumberFormat="1"/>
    <xf numFmtId="168" fontId="7" fillId="0" borderId="0" xfId="0" applyNumberFormat="1" applyFont="1"/>
    <xf numFmtId="168" fontId="6" fillId="0" borderId="0" xfId="1" applyNumberFormat="1" applyFont="1" applyFill="1" applyAlignment="1"/>
    <xf numFmtId="168" fontId="6" fillId="0" borderId="0" xfId="0" applyNumberFormat="1" applyFont="1"/>
    <xf numFmtId="43" fontId="6" fillId="0" borderId="0" xfId="1" applyFont="1" applyFill="1" applyAlignment="1"/>
    <xf numFmtId="43" fontId="0" fillId="0" borderId="0" xfId="1" applyFont="1" applyFill="1" applyBorder="1" applyAlignment="1"/>
    <xf numFmtId="167" fontId="7" fillId="0" borderId="4" xfId="0" applyNumberFormat="1" applyFont="1" applyBorder="1"/>
    <xf numFmtId="49" fontId="16" fillId="0" borderId="0" xfId="0" applyNumberFormat="1" applyFont="1"/>
    <xf numFmtId="0" fontId="17" fillId="0" borderId="0" xfId="0" applyFont="1"/>
    <xf numFmtId="0" fontId="13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43" fontId="6" fillId="0" borderId="0" xfId="1" applyFont="1" applyFill="1" applyBorder="1" applyAlignment="1"/>
    <xf numFmtId="43" fontId="7" fillId="0" borderId="1" xfId="1" applyFont="1" applyFill="1" applyBorder="1" applyAlignment="1"/>
    <xf numFmtId="43" fontId="7" fillId="0" borderId="0" xfId="1" applyFont="1" applyFill="1" applyAlignment="1"/>
    <xf numFmtId="43" fontId="7" fillId="0" borderId="0" xfId="1" applyFont="1" applyFill="1" applyBorder="1" applyAlignment="1"/>
    <xf numFmtId="166" fontId="0" fillId="0" borderId="0" xfId="1" applyNumberFormat="1" applyFont="1" applyFill="1" applyBorder="1" applyAlignment="1"/>
    <xf numFmtId="37" fontId="7" fillId="0" borderId="0" xfId="0" applyNumberFormat="1" applyFont="1"/>
    <xf numFmtId="0" fontId="10" fillId="0" borderId="0" xfId="0" applyFont="1" applyAlignment="1">
      <alignment horizontal="center" wrapText="1"/>
    </xf>
    <xf numFmtId="9" fontId="0" fillId="0" borderId="0" xfId="2" applyFont="1" applyFill="1" applyAlignment="1"/>
    <xf numFmtId="41" fontId="0" fillId="0" borderId="0" xfId="0" applyNumberFormat="1"/>
    <xf numFmtId="41" fontId="7" fillId="0" borderId="1" xfId="0" applyNumberFormat="1" applyFont="1" applyBorder="1"/>
    <xf numFmtId="41" fontId="0" fillId="0" borderId="2" xfId="0" applyNumberFormat="1" applyBorder="1"/>
    <xf numFmtId="41" fontId="0" fillId="0" borderId="4" xfId="0" applyNumberFormat="1" applyBorder="1"/>
    <xf numFmtId="49" fontId="0" fillId="0" borderId="0" xfId="0" applyNumberFormat="1" applyAlignment="1">
      <alignment horizontal="left" indent="1"/>
    </xf>
    <xf numFmtId="41" fontId="7" fillId="0" borderId="0" xfId="0" applyNumberFormat="1" applyFont="1"/>
    <xf numFmtId="41" fontId="6" fillId="0" borderId="0" xfId="1" applyNumberFormat="1" applyFont="1" applyFill="1" applyBorder="1" applyAlignment="1">
      <alignment horizontal="right"/>
    </xf>
    <xf numFmtId="41" fontId="7" fillId="0" borderId="0" xfId="1" applyNumberFormat="1" applyFont="1" applyFill="1" applyBorder="1" applyAlignment="1"/>
    <xf numFmtId="166" fontId="0" fillId="0" borderId="4" xfId="1" applyNumberFormat="1" applyFont="1" applyFill="1" applyBorder="1" applyAlignment="1"/>
    <xf numFmtId="41" fontId="7" fillId="0" borderId="4" xfId="1" applyNumberFormat="1" applyFont="1" applyFill="1" applyBorder="1" applyAlignment="1"/>
    <xf numFmtId="41" fontId="7" fillId="0" borderId="4" xfId="0" applyNumberFormat="1" applyFont="1" applyBorder="1"/>
    <xf numFmtId="166" fontId="7" fillId="0" borderId="1" xfId="1" applyNumberFormat="1" applyFont="1" applyFill="1" applyBorder="1" applyAlignment="1"/>
    <xf numFmtId="166" fontId="7" fillId="0" borderId="0" xfId="1" applyNumberFormat="1" applyFont="1" applyFill="1" applyBorder="1" applyAlignment="1"/>
    <xf numFmtId="166" fontId="6" fillId="0" borderId="0" xfId="1" applyNumberFormat="1" applyFont="1" applyFill="1" applyAlignment="1"/>
    <xf numFmtId="166" fontId="7" fillId="0" borderId="3" xfId="1" applyNumberFormat="1" applyFont="1" applyFill="1" applyBorder="1" applyAlignment="1"/>
    <xf numFmtId="166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Border="1" applyAlignment="1">
      <alignment horizontal="right"/>
    </xf>
    <xf numFmtId="166" fontId="12" fillId="0" borderId="0" xfId="1" applyNumberFormat="1" applyFont="1" applyFill="1" applyAlignment="1"/>
    <xf numFmtId="166" fontId="12" fillId="0" borderId="0" xfId="1" applyNumberFormat="1" applyFont="1" applyFill="1" applyBorder="1" applyAlignment="1"/>
    <xf numFmtId="166" fontId="12" fillId="0" borderId="0" xfId="1" applyNumberFormat="1" applyFont="1" applyFill="1" applyBorder="1" applyAlignment="1">
      <alignment horizontal="left"/>
    </xf>
    <xf numFmtId="166" fontId="13" fillId="0" borderId="0" xfId="1" applyNumberFormat="1" applyFont="1" applyFill="1" applyAlignment="1"/>
    <xf numFmtId="166" fontId="13" fillId="0" borderId="0" xfId="1" applyNumberFormat="1" applyFont="1" applyFill="1" applyBorder="1" applyAlignment="1"/>
    <xf numFmtId="166" fontId="13" fillId="0" borderId="0" xfId="1" applyNumberFormat="1" applyFont="1" applyFill="1" applyBorder="1" applyAlignment="1">
      <alignment horizontal="left"/>
    </xf>
    <xf numFmtId="166" fontId="6" fillId="0" borderId="0" xfId="1" applyNumberFormat="1" applyFont="1" applyFill="1" applyBorder="1" applyAlignment="1"/>
    <xf numFmtId="166" fontId="6" fillId="0" borderId="0" xfId="1" applyNumberFormat="1" applyFont="1" applyFill="1" applyBorder="1" applyAlignment="1">
      <alignment horizontal="left"/>
    </xf>
    <xf numFmtId="166" fontId="7" fillId="0" borderId="0" xfId="1" applyNumberFormat="1" applyFont="1" applyFill="1" applyBorder="1" applyAlignment="1">
      <alignment horizontal="left"/>
    </xf>
    <xf numFmtId="166" fontId="7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Alignment="1"/>
    <xf numFmtId="49" fontId="0" fillId="0" borderId="0" xfId="0" applyNumberFormat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43" fontId="6" fillId="0" borderId="4" xfId="1" applyFont="1" applyFill="1" applyBorder="1" applyAlignment="1"/>
    <xf numFmtId="43" fontId="6" fillId="0" borderId="0" xfId="1" applyFont="1" applyAlignment="1"/>
    <xf numFmtId="167" fontId="0" fillId="0" borderId="4" xfId="0" applyNumberFormat="1" applyBorder="1"/>
    <xf numFmtId="49" fontId="0" fillId="0" borderId="0" xfId="0" applyNumberFormat="1" applyAlignment="1">
      <alignment horizontal="center"/>
    </xf>
    <xf numFmtId="16" fontId="7" fillId="0" borderId="0" xfId="0" quotePrefix="1" applyNumberFormat="1" applyFont="1" applyAlignment="1">
      <alignment horizontal="left"/>
    </xf>
    <xf numFmtId="0" fontId="18" fillId="0" borderId="0" xfId="0" applyFont="1"/>
    <xf numFmtId="166" fontId="7" fillId="0" borderId="1" xfId="1" applyNumberFormat="1" applyFont="1" applyFill="1" applyBorder="1" applyAlignment="1">
      <alignment horizontal="center"/>
    </xf>
    <xf numFmtId="0" fontId="0" fillId="0" borderId="0" xfId="0" applyAlignment="1">
      <alignment horizontal="justify"/>
    </xf>
    <xf numFmtId="166" fontId="7" fillId="0" borderId="0" xfId="1" applyNumberFormat="1" applyFont="1" applyFill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 vertical="center"/>
    </xf>
    <xf numFmtId="166" fontId="7" fillId="0" borderId="4" xfId="1" applyNumberFormat="1" applyFont="1" applyFill="1" applyBorder="1" applyAlignment="1"/>
    <xf numFmtId="43" fontId="0" fillId="0" borderId="0" xfId="1" applyFont="1" applyFill="1" applyBorder="1" applyAlignment="1">
      <alignment horizontal="left"/>
    </xf>
    <xf numFmtId="43" fontId="0" fillId="0" borderId="0" xfId="1" applyFont="1" applyFill="1" applyAlignment="1"/>
    <xf numFmtId="165" fontId="10" fillId="0" borderId="0" xfId="0" applyNumberFormat="1" applyFont="1" applyAlignment="1">
      <alignment horizontal="center"/>
    </xf>
    <xf numFmtId="166" fontId="7" fillId="0" borderId="4" xfId="1" applyNumberFormat="1" applyFont="1" applyFill="1" applyBorder="1" applyAlignment="1">
      <alignment horizontal="center"/>
    </xf>
    <xf numFmtId="43" fontId="0" fillId="0" borderId="0" xfId="1" applyFont="1" applyFill="1"/>
    <xf numFmtId="43" fontId="0" fillId="0" borderId="0" xfId="1" applyFont="1" applyFill="1" applyBorder="1"/>
    <xf numFmtId="166" fontId="10" fillId="0" borderId="0" xfId="1" applyNumberFormat="1" applyFont="1" applyFill="1" applyAlignment="1"/>
    <xf numFmtId="166" fontId="0" fillId="0" borderId="5" xfId="1" applyNumberFormat="1" applyFont="1" applyFill="1" applyBorder="1" applyAlignment="1"/>
    <xf numFmtId="166" fontId="6" fillId="0" borderId="0" xfId="0" applyNumberFormat="1" applyFont="1"/>
    <xf numFmtId="169" fontId="0" fillId="0" borderId="0" xfId="0" quotePrefix="1" applyNumberFormat="1" applyAlignment="1">
      <alignment horizontal="center"/>
    </xf>
    <xf numFmtId="14" fontId="6" fillId="0" borderId="0" xfId="0" applyNumberFormat="1" applyFont="1"/>
    <xf numFmtId="166" fontId="0" fillId="0" borderId="4" xfId="1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7" fillId="0" borderId="0" xfId="1" applyNumberFormat="1" applyFont="1" applyFill="1" applyAlignment="1"/>
    <xf numFmtId="166" fontId="7" fillId="0" borderId="2" xfId="1" applyNumberFormat="1" applyFont="1" applyFill="1" applyBorder="1" applyAlignment="1">
      <alignment horizontal="right"/>
    </xf>
    <xf numFmtId="170" fontId="0" fillId="0" borderId="2" xfId="0" applyNumberFormat="1" applyBorder="1"/>
    <xf numFmtId="166" fontId="6" fillId="0" borderId="0" xfId="1" applyNumberFormat="1" applyFont="1" applyFill="1" applyBorder="1" applyAlignment="1">
      <alignment horizontal="center"/>
    </xf>
    <xf numFmtId="41" fontId="7" fillId="0" borderId="0" xfId="1" applyNumberFormat="1" applyFont="1" applyFill="1" applyBorder="1" applyAlignment="1">
      <alignment horizontal="right"/>
    </xf>
    <xf numFmtId="166" fontId="6" fillId="0" borderId="4" xfId="1" applyNumberFormat="1" applyFont="1" applyFill="1" applyBorder="1" applyAlignment="1">
      <alignment horizontal="center"/>
    </xf>
    <xf numFmtId="166" fontId="7" fillId="0" borderId="0" xfId="1" applyNumberFormat="1" applyFont="1" applyAlignment="1"/>
    <xf numFmtId="166" fontId="0" fillId="2" borderId="0" xfId="1" applyNumberFormat="1" applyFont="1" applyFill="1" applyBorder="1" applyAlignment="1"/>
    <xf numFmtId="41" fontId="7" fillId="0" borderId="2" xfId="0" applyNumberFormat="1" applyFont="1" applyBorder="1"/>
    <xf numFmtId="166" fontId="7" fillId="0" borderId="1" xfId="0" applyNumberFormat="1" applyFont="1" applyBorder="1"/>
    <xf numFmtId="166" fontId="7" fillId="0" borderId="0" xfId="0" applyNumberFormat="1" applyFont="1"/>
    <xf numFmtId="166" fontId="7" fillId="0" borderId="4" xfId="0" applyNumberFormat="1" applyFont="1" applyBorder="1"/>
    <xf numFmtId="41" fontId="0" fillId="0" borderId="0" xfId="1" applyNumberFormat="1" applyFont="1" applyFill="1" applyBorder="1" applyAlignment="1"/>
    <xf numFmtId="171" fontId="7" fillId="0" borderId="0" xfId="6" applyNumberFormat="1" applyFont="1" applyAlignment="1">
      <alignment horizontal="right"/>
    </xf>
    <xf numFmtId="171" fontId="7" fillId="0" borderId="4" xfId="1" applyNumberFormat="1" applyFont="1" applyFill="1" applyBorder="1" applyAlignment="1">
      <alignment horizontal="right"/>
    </xf>
    <xf numFmtId="171" fontId="7" fillId="0" borderId="0" xfId="1" applyNumberFormat="1" applyFont="1" applyFill="1" applyBorder="1" applyAlignment="1">
      <alignment horizontal="right"/>
    </xf>
    <xf numFmtId="171" fontId="7" fillId="0" borderId="4" xfId="4" applyNumberFormat="1" applyFont="1" applyFill="1" applyBorder="1" applyAlignment="1">
      <alignment horizontal="right"/>
    </xf>
    <xf numFmtId="166" fontId="6" fillId="0" borderId="4" xfId="1" applyNumberFormat="1" applyFont="1" applyFill="1" applyBorder="1" applyAlignment="1"/>
    <xf numFmtId="164" fontId="0" fillId="0" borderId="4" xfId="0" applyNumberFormat="1" applyBorder="1"/>
    <xf numFmtId="43" fontId="10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/>
    </xf>
    <xf numFmtId="166" fontId="7" fillId="0" borderId="0" xfId="1" applyNumberFormat="1" applyFont="1" applyFill="1" applyAlignment="1">
      <alignment horizontal="center"/>
    </xf>
  </cellXfs>
  <cellStyles count="8">
    <cellStyle name="Comma" xfId="1" builtinId="3"/>
    <cellStyle name="Comma 4" xfId="4" xr:uid="{590ADCB4-B1F8-4A14-BB8D-D9F9201487D0}"/>
    <cellStyle name="Normal" xfId="0" builtinId="0"/>
    <cellStyle name="Normal 2" xfId="3" xr:uid="{725380B6-C5F0-4B9A-A6EC-1B47F15FDE5C}"/>
    <cellStyle name="Normal 2 3" xfId="5" xr:uid="{90E41837-9F9D-4796-BFB9-BA513DC9C8CB}"/>
    <cellStyle name="Normal 2 4" xfId="6" xr:uid="{B5BD896E-F381-4B29-B4A2-679673502F3E}"/>
    <cellStyle name="Normal 2 5" xfId="7" xr:uid="{520009F8-075B-4D06-985E-58BBA9FD6738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3"/>
  <sheetViews>
    <sheetView topLeftCell="A95" zoomScaleNormal="100" zoomScaleSheetLayoutView="90" workbookViewId="0">
      <selection activeCell="D99" sqref="D99:N100"/>
    </sheetView>
  </sheetViews>
  <sheetFormatPr defaultColWidth="9.140625" defaultRowHeight="18.75" customHeight="1" x14ac:dyDescent="0.25"/>
  <cols>
    <col min="1" max="1" width="44.5703125" style="22" customWidth="1"/>
    <col min="2" max="2" width="5.85546875" customWidth="1"/>
    <col min="3" max="3" width="2.140625" customWidth="1"/>
    <col min="4" max="4" width="14.5703125" customWidth="1"/>
    <col min="5" max="5" width="2.140625" customWidth="1"/>
    <col min="6" max="6" width="14.5703125" customWidth="1"/>
    <col min="7" max="7" width="2.140625" style="25" customWidth="1"/>
    <col min="8" max="8" width="14.5703125" customWidth="1"/>
    <col min="9" max="9" width="2.140625" customWidth="1"/>
    <col min="10" max="10" width="14.5703125" customWidth="1"/>
    <col min="11" max="13" width="9.140625" style="23"/>
    <col min="14" max="14" width="9.5703125" style="23" bestFit="1" customWidth="1"/>
  </cols>
  <sheetData>
    <row r="1" spans="1:19" ht="21" customHeight="1" x14ac:dyDescent="0.3">
      <c r="A1" s="5" t="s">
        <v>77</v>
      </c>
    </row>
    <row r="2" spans="1:19" ht="21" customHeight="1" x14ac:dyDescent="0.25">
      <c r="A2" s="7" t="s">
        <v>46</v>
      </c>
      <c r="S2" s="102"/>
    </row>
    <row r="4" spans="1:19" ht="18.75" customHeight="1" x14ac:dyDescent="0.25">
      <c r="D4" s="145" t="s">
        <v>0</v>
      </c>
      <c r="E4" s="145"/>
      <c r="F4" s="145"/>
      <c r="H4" s="145" t="s">
        <v>36</v>
      </c>
      <c r="I4" s="145"/>
      <c r="J4" s="145"/>
    </row>
    <row r="5" spans="1:19" ht="18.75" customHeight="1" x14ac:dyDescent="0.25">
      <c r="A5" s="101"/>
      <c r="B5" s="24"/>
      <c r="C5" s="24"/>
      <c r="D5" s="145" t="s">
        <v>35</v>
      </c>
      <c r="E5" s="145"/>
      <c r="F5" s="145"/>
      <c r="G5" s="15"/>
      <c r="H5" s="145" t="s">
        <v>35</v>
      </c>
      <c r="I5" s="145"/>
      <c r="J5" s="145"/>
    </row>
    <row r="6" spans="1:19" ht="18.75" customHeight="1" x14ac:dyDescent="0.25">
      <c r="D6" s="119" t="s">
        <v>244</v>
      </c>
      <c r="E6" s="119"/>
      <c r="F6" s="119" t="s">
        <v>122</v>
      </c>
      <c r="G6" s="24"/>
      <c r="H6" s="119" t="s">
        <v>244</v>
      </c>
      <c r="I6" s="119"/>
      <c r="J6" s="119" t="s">
        <v>122</v>
      </c>
    </row>
    <row r="7" spans="1:19" ht="18.75" customHeight="1" x14ac:dyDescent="0.25">
      <c r="A7" s="19" t="s">
        <v>1</v>
      </c>
      <c r="B7" s="9" t="s">
        <v>2</v>
      </c>
      <c r="C7" s="24"/>
      <c r="D7" s="24">
        <v>2022</v>
      </c>
      <c r="E7" s="24"/>
      <c r="F7" s="24">
        <v>2021</v>
      </c>
      <c r="G7" s="24"/>
      <c r="H7" s="24">
        <v>2022</v>
      </c>
      <c r="I7" s="24"/>
      <c r="J7" s="24">
        <v>2021</v>
      </c>
    </row>
    <row r="8" spans="1:19" ht="18.75" customHeight="1" x14ac:dyDescent="0.25">
      <c r="A8" s="19"/>
      <c r="B8" s="9"/>
      <c r="C8" s="24"/>
      <c r="D8" s="24" t="s">
        <v>123</v>
      </c>
      <c r="E8" s="24"/>
      <c r="G8" s="24"/>
      <c r="H8" s="24" t="s">
        <v>123</v>
      </c>
      <c r="I8" s="24"/>
      <c r="J8" s="24"/>
    </row>
    <row r="9" spans="1:19" ht="18.75" customHeight="1" x14ac:dyDescent="0.25">
      <c r="A9"/>
      <c r="B9" s="24"/>
      <c r="C9" s="24"/>
      <c r="D9" s="144" t="s">
        <v>124</v>
      </c>
      <c r="E9" s="144"/>
      <c r="F9" s="144"/>
      <c r="G9" s="144"/>
      <c r="H9" s="144"/>
      <c r="I9" s="144"/>
      <c r="J9" s="144"/>
    </row>
    <row r="10" spans="1:19" ht="18.75" customHeight="1" x14ac:dyDescent="0.25">
      <c r="A10" s="21" t="s">
        <v>3</v>
      </c>
      <c r="B10" s="24"/>
      <c r="C10" s="40"/>
      <c r="D10" s="40"/>
      <c r="E10" s="40"/>
      <c r="F10" s="40"/>
      <c r="G10" s="41"/>
      <c r="H10" s="40"/>
      <c r="I10" s="40"/>
      <c r="J10" s="40"/>
    </row>
    <row r="11" spans="1:19" ht="18.75" customHeight="1" x14ac:dyDescent="0.25">
      <c r="A11" s="22" t="s">
        <v>4</v>
      </c>
      <c r="B11" s="9"/>
      <c r="C11" s="68"/>
      <c r="D11" s="64">
        <v>237657</v>
      </c>
      <c r="E11" s="64"/>
      <c r="F11" s="64">
        <v>236038</v>
      </c>
      <c r="G11" s="64"/>
      <c r="H11" s="64">
        <v>41002</v>
      </c>
      <c r="I11" s="64"/>
      <c r="J11" s="64">
        <v>50129</v>
      </c>
      <c r="L11" s="42"/>
    </row>
    <row r="12" spans="1:19" ht="18.75" customHeight="1" x14ac:dyDescent="0.25">
      <c r="A12" s="22" t="s">
        <v>33</v>
      </c>
      <c r="B12" s="9">
        <v>4</v>
      </c>
      <c r="C12" s="68"/>
      <c r="D12" s="64">
        <v>392720</v>
      </c>
      <c r="E12" s="64"/>
      <c r="F12" s="64">
        <v>157056</v>
      </c>
      <c r="G12" s="64"/>
      <c r="H12" s="64">
        <v>38691</v>
      </c>
      <c r="I12" s="64"/>
      <c r="J12" s="64">
        <v>22528</v>
      </c>
      <c r="L12" s="42"/>
    </row>
    <row r="13" spans="1:19" ht="18.75" customHeight="1" x14ac:dyDescent="0.25">
      <c r="A13" s="22" t="s">
        <v>211</v>
      </c>
      <c r="B13" s="9"/>
      <c r="C13" s="68"/>
      <c r="D13" s="64"/>
      <c r="E13" s="64"/>
      <c r="F13" s="64"/>
      <c r="G13" s="64"/>
      <c r="H13" s="64"/>
      <c r="I13" s="64"/>
      <c r="J13" s="64"/>
      <c r="L13" s="42"/>
    </row>
    <row r="14" spans="1:19" ht="18.75" customHeight="1" x14ac:dyDescent="0.25">
      <c r="A14" s="22" t="s">
        <v>255</v>
      </c>
      <c r="B14" s="9"/>
      <c r="C14" s="68"/>
      <c r="D14" s="64">
        <v>468008</v>
      </c>
      <c r="E14" s="64"/>
      <c r="F14" s="64">
        <v>87644</v>
      </c>
      <c r="G14" s="64"/>
      <c r="H14" s="64">
        <v>52977</v>
      </c>
      <c r="I14" s="64"/>
      <c r="J14" s="64">
        <v>71760</v>
      </c>
      <c r="L14" s="42"/>
    </row>
    <row r="15" spans="1:19" ht="18.75" customHeight="1" x14ac:dyDescent="0.25">
      <c r="A15" s="22" t="s">
        <v>254</v>
      </c>
      <c r="B15" s="9"/>
      <c r="C15" s="68"/>
      <c r="D15" s="64">
        <v>156970</v>
      </c>
      <c r="E15" s="64"/>
      <c r="F15" s="64">
        <v>0</v>
      </c>
      <c r="G15" s="64"/>
      <c r="H15" s="64">
        <v>0</v>
      </c>
      <c r="I15" s="64"/>
      <c r="J15" s="64">
        <v>0</v>
      </c>
      <c r="L15" s="42"/>
    </row>
    <row r="16" spans="1:19" ht="18.75" customHeight="1" x14ac:dyDescent="0.25">
      <c r="A16" s="22" t="s">
        <v>64</v>
      </c>
      <c r="B16" s="9"/>
      <c r="C16" s="68"/>
      <c r="D16" s="64">
        <v>330913</v>
      </c>
      <c r="E16" s="64"/>
      <c r="F16" s="64">
        <v>1126714</v>
      </c>
      <c r="G16" s="64"/>
      <c r="H16" s="64">
        <v>68562</v>
      </c>
      <c r="I16" s="64"/>
      <c r="J16" s="64">
        <v>24150</v>
      </c>
      <c r="L16" s="42"/>
    </row>
    <row r="17" spans="1:14" ht="18.75" customHeight="1" x14ac:dyDescent="0.25">
      <c r="A17" s="22" t="s">
        <v>134</v>
      </c>
      <c r="B17" s="9"/>
      <c r="C17" s="68"/>
      <c r="D17" s="64">
        <v>39691</v>
      </c>
      <c r="E17" s="64"/>
      <c r="F17" s="64">
        <v>18500</v>
      </c>
      <c r="G17" s="64"/>
      <c r="H17" s="64">
        <v>195342</v>
      </c>
      <c r="I17" s="64"/>
      <c r="J17" s="64">
        <v>132605</v>
      </c>
      <c r="L17" s="42"/>
    </row>
    <row r="18" spans="1:14" ht="18.75" customHeight="1" x14ac:dyDescent="0.25">
      <c r="A18" s="22" t="s">
        <v>133</v>
      </c>
      <c r="B18" s="9"/>
      <c r="C18" s="68"/>
      <c r="D18" s="64">
        <v>0</v>
      </c>
      <c r="E18" s="64"/>
      <c r="F18" s="64">
        <v>0</v>
      </c>
      <c r="G18" s="64"/>
      <c r="H18" s="64">
        <v>56640</v>
      </c>
      <c r="I18" s="64"/>
      <c r="J18" s="64">
        <v>56640</v>
      </c>
      <c r="L18" s="42"/>
    </row>
    <row r="19" spans="1:14" ht="18.75" customHeight="1" x14ac:dyDescent="0.25">
      <c r="A19" s="22" t="s">
        <v>5</v>
      </c>
      <c r="B19" s="9"/>
      <c r="C19" s="68"/>
      <c r="D19" s="64">
        <v>537067</v>
      </c>
      <c r="E19" s="64"/>
      <c r="F19" s="64">
        <v>192681</v>
      </c>
      <c r="G19" s="64"/>
      <c r="H19" s="64">
        <v>313</v>
      </c>
      <c r="I19" s="64"/>
      <c r="J19" s="64">
        <v>471</v>
      </c>
      <c r="L19" s="42"/>
    </row>
    <row r="20" spans="1:14" ht="18.75" customHeight="1" x14ac:dyDescent="0.25">
      <c r="A20" s="22" t="s">
        <v>139</v>
      </c>
      <c r="B20" s="9">
        <v>7</v>
      </c>
      <c r="C20" s="68"/>
      <c r="D20" s="64">
        <v>4000</v>
      </c>
      <c r="E20" s="64"/>
      <c r="F20" s="64">
        <v>4000</v>
      </c>
      <c r="G20" s="64"/>
      <c r="H20" s="64">
        <v>4000</v>
      </c>
      <c r="I20" s="64"/>
      <c r="J20" s="64">
        <v>4000</v>
      </c>
      <c r="L20" s="42"/>
    </row>
    <row r="21" spans="1:14" ht="18.75" customHeight="1" x14ac:dyDescent="0.25">
      <c r="A21" s="22" t="s">
        <v>6</v>
      </c>
      <c r="B21" s="9"/>
      <c r="C21" s="68"/>
      <c r="D21" s="64">
        <v>107071</v>
      </c>
      <c r="E21" s="64"/>
      <c r="F21" s="64">
        <v>58948</v>
      </c>
      <c r="G21" s="64"/>
      <c r="H21" s="64">
        <v>15161</v>
      </c>
      <c r="I21" s="64"/>
      <c r="J21" s="64">
        <v>14309</v>
      </c>
      <c r="L21" s="42"/>
      <c r="M21"/>
      <c r="N21"/>
    </row>
    <row r="22" spans="1:14" ht="18.75" customHeight="1" x14ac:dyDescent="0.25">
      <c r="A22" s="3" t="s">
        <v>7</v>
      </c>
      <c r="B22" s="34"/>
      <c r="C22" s="11"/>
      <c r="D22" s="79">
        <f>SUM(D11:D21)</f>
        <v>2274097</v>
      </c>
      <c r="E22" s="11"/>
      <c r="F22" s="17">
        <f>SUM(F11:F21)</f>
        <v>1881581</v>
      </c>
      <c r="G22" s="11"/>
      <c r="H22" s="79">
        <f>SUM(H11:H21)</f>
        <v>472688</v>
      </c>
      <c r="I22" s="11"/>
      <c r="J22" s="17">
        <f>SUM(J11:J21)</f>
        <v>376592</v>
      </c>
      <c r="M22"/>
      <c r="N22"/>
    </row>
    <row r="23" spans="1:14" ht="18.75" customHeight="1" x14ac:dyDescent="0.25">
      <c r="B23" s="9"/>
      <c r="C23" s="43"/>
      <c r="D23" s="43"/>
      <c r="E23" s="43"/>
      <c r="F23" s="43"/>
      <c r="G23" s="43"/>
      <c r="H23" s="43"/>
      <c r="I23" s="43"/>
      <c r="J23" s="43"/>
      <c r="M23"/>
      <c r="N23"/>
    </row>
    <row r="24" spans="1:14" ht="18.75" customHeight="1" x14ac:dyDescent="0.25">
      <c r="A24" s="21" t="s">
        <v>8</v>
      </c>
      <c r="B24" s="9"/>
      <c r="C24" s="43"/>
      <c r="D24" s="43"/>
      <c r="E24" s="43"/>
      <c r="F24" s="43"/>
      <c r="G24" s="43"/>
      <c r="H24" s="43"/>
      <c r="I24" s="43"/>
      <c r="J24" s="43"/>
      <c r="M24"/>
      <c r="N24"/>
    </row>
    <row r="25" spans="1:14" ht="18.75" customHeight="1" x14ac:dyDescent="0.25">
      <c r="A25" s="22" t="s">
        <v>256</v>
      </c>
      <c r="B25" s="9"/>
      <c r="C25" s="43"/>
      <c r="D25" s="43"/>
      <c r="E25" s="43"/>
      <c r="F25" s="43"/>
      <c r="G25" s="43"/>
      <c r="H25" s="43"/>
      <c r="I25" s="43"/>
      <c r="J25" s="43"/>
      <c r="M25"/>
      <c r="N25"/>
    </row>
    <row r="26" spans="1:14" ht="18.75" customHeight="1" x14ac:dyDescent="0.25">
      <c r="A26" s="22" t="s">
        <v>273</v>
      </c>
      <c r="B26" s="9"/>
      <c r="C26" s="68"/>
      <c r="D26" s="64">
        <v>176717</v>
      </c>
      <c r="E26" s="64"/>
      <c r="F26" s="64">
        <v>37110</v>
      </c>
      <c r="G26" s="64"/>
      <c r="H26" s="64">
        <v>10376</v>
      </c>
      <c r="I26" s="64"/>
      <c r="J26" s="64">
        <v>36286</v>
      </c>
      <c r="M26"/>
      <c r="N26"/>
    </row>
    <row r="27" spans="1:14" ht="18.75" customHeight="1" x14ac:dyDescent="0.25">
      <c r="A27" s="22" t="s">
        <v>252</v>
      </c>
      <c r="B27" s="9"/>
      <c r="C27" s="68"/>
      <c r="D27" s="64">
        <v>3501</v>
      </c>
      <c r="E27" s="64"/>
      <c r="F27" s="64">
        <v>0</v>
      </c>
      <c r="G27" s="64"/>
      <c r="H27" s="64">
        <v>0</v>
      </c>
      <c r="I27" s="64"/>
      <c r="J27" s="64">
        <v>0</v>
      </c>
      <c r="M27"/>
      <c r="N27"/>
    </row>
    <row r="28" spans="1:14" ht="18.75" customHeight="1" x14ac:dyDescent="0.25">
      <c r="A28" s="22" t="s">
        <v>178</v>
      </c>
      <c r="B28" s="9">
        <v>13</v>
      </c>
      <c r="C28" s="68"/>
      <c r="D28" s="64">
        <v>3228811</v>
      </c>
      <c r="E28" s="64"/>
      <c r="F28" s="64">
        <v>0</v>
      </c>
      <c r="G28" s="64"/>
      <c r="H28" s="64">
        <v>3191261</v>
      </c>
      <c r="I28" s="64"/>
      <c r="J28" s="64">
        <v>0</v>
      </c>
      <c r="M28"/>
      <c r="N28"/>
    </row>
    <row r="29" spans="1:14" ht="18.75" customHeight="1" x14ac:dyDescent="0.25">
      <c r="A29" s="22" t="s">
        <v>70</v>
      </c>
      <c r="B29" s="9">
        <v>5</v>
      </c>
      <c r="C29" s="68"/>
      <c r="D29" s="64">
        <v>0</v>
      </c>
      <c r="E29" s="64"/>
      <c r="F29" s="64">
        <v>0</v>
      </c>
      <c r="G29" s="64"/>
      <c r="H29" s="64">
        <v>4654942</v>
      </c>
      <c r="I29" s="64"/>
      <c r="J29" s="64">
        <v>3178049</v>
      </c>
      <c r="M29"/>
      <c r="N29"/>
    </row>
    <row r="30" spans="1:14" ht="18.75" customHeight="1" x14ac:dyDescent="0.25">
      <c r="A30" s="22" t="s">
        <v>257</v>
      </c>
      <c r="B30" s="9">
        <v>5</v>
      </c>
      <c r="C30" s="68"/>
      <c r="D30" s="64">
        <v>1498618</v>
      </c>
      <c r="E30" s="64"/>
      <c r="F30" s="64">
        <v>0</v>
      </c>
      <c r="G30" s="64"/>
      <c r="H30" s="64">
        <v>1410000</v>
      </c>
      <c r="I30" s="64"/>
      <c r="J30" s="64">
        <v>0</v>
      </c>
      <c r="M30"/>
      <c r="N30"/>
    </row>
    <row r="31" spans="1:14" ht="18.75" customHeight="1" x14ac:dyDescent="0.25">
      <c r="A31" s="22" t="s">
        <v>166</v>
      </c>
      <c r="B31" s="9">
        <v>5</v>
      </c>
      <c r="C31" s="68"/>
      <c r="D31" s="64">
        <v>1254408</v>
      </c>
      <c r="E31" s="64"/>
      <c r="F31" s="64">
        <v>5945</v>
      </c>
      <c r="G31" s="64"/>
      <c r="H31" s="64">
        <v>1261847</v>
      </c>
      <c r="I31" s="64"/>
      <c r="J31" s="64">
        <v>6250</v>
      </c>
      <c r="M31"/>
      <c r="N31"/>
    </row>
    <row r="32" spans="1:14" ht="18.75" customHeight="1" x14ac:dyDescent="0.25">
      <c r="A32" s="22" t="s">
        <v>80</v>
      </c>
      <c r="B32" s="9"/>
      <c r="C32" s="68"/>
      <c r="D32" s="64">
        <v>0</v>
      </c>
      <c r="E32" s="64"/>
      <c r="F32" s="64">
        <v>0</v>
      </c>
      <c r="G32" s="64"/>
      <c r="H32" s="64">
        <v>26386</v>
      </c>
      <c r="I32" s="64"/>
      <c r="J32" s="64">
        <v>68866</v>
      </c>
      <c r="M32"/>
      <c r="N32"/>
    </row>
    <row r="33" spans="1:14" ht="18.75" customHeight="1" x14ac:dyDescent="0.25">
      <c r="A33" s="22" t="s">
        <v>253</v>
      </c>
      <c r="B33" s="9"/>
      <c r="C33" s="68"/>
      <c r="D33" s="64">
        <v>58354</v>
      </c>
      <c r="E33" s="64"/>
      <c r="F33" s="64">
        <v>0</v>
      </c>
      <c r="G33" s="64"/>
      <c r="H33" s="64">
        <v>0</v>
      </c>
      <c r="I33" s="64"/>
      <c r="J33" s="64">
        <v>0</v>
      </c>
      <c r="M33"/>
      <c r="N33"/>
    </row>
    <row r="34" spans="1:14" ht="18.75" customHeight="1" x14ac:dyDescent="0.25">
      <c r="A34" s="22" t="s">
        <v>179</v>
      </c>
      <c r="B34" s="9">
        <v>6</v>
      </c>
      <c r="C34" s="68"/>
      <c r="D34" s="64">
        <v>2428199</v>
      </c>
      <c r="E34" s="64"/>
      <c r="F34" s="64">
        <v>1405912</v>
      </c>
      <c r="G34" s="64"/>
      <c r="H34" s="64">
        <v>506380</v>
      </c>
      <c r="I34" s="64"/>
      <c r="J34" s="64">
        <v>547370</v>
      </c>
      <c r="M34"/>
      <c r="N34"/>
    </row>
    <row r="35" spans="1:14" ht="18.75" customHeight="1" x14ac:dyDescent="0.25">
      <c r="A35" s="22" t="s">
        <v>78</v>
      </c>
      <c r="B35" s="9"/>
      <c r="C35" s="68"/>
      <c r="D35" s="64">
        <v>154134</v>
      </c>
      <c r="E35" s="64"/>
      <c r="F35" s="64">
        <v>181560</v>
      </c>
      <c r="G35" s="64"/>
      <c r="H35" s="64">
        <v>154134</v>
      </c>
      <c r="I35" s="64"/>
      <c r="J35" s="64">
        <v>181560</v>
      </c>
      <c r="M35"/>
      <c r="N35"/>
    </row>
    <row r="36" spans="1:14" ht="18.75" customHeight="1" x14ac:dyDescent="0.25">
      <c r="A36" s="22" t="s">
        <v>110</v>
      </c>
      <c r="B36" s="9"/>
      <c r="C36" s="68"/>
      <c r="D36" s="64">
        <v>87915</v>
      </c>
      <c r="E36" s="64"/>
      <c r="F36" s="64">
        <v>81224</v>
      </c>
      <c r="G36" s="64"/>
      <c r="H36" s="64">
        <v>82532</v>
      </c>
      <c r="I36" s="64"/>
      <c r="J36" s="64">
        <v>78132</v>
      </c>
      <c r="M36"/>
      <c r="N36"/>
    </row>
    <row r="37" spans="1:14" ht="18.75" customHeight="1" x14ac:dyDescent="0.25">
      <c r="A37" s="22" t="s">
        <v>125</v>
      </c>
      <c r="B37" s="9"/>
      <c r="C37" s="68"/>
      <c r="D37" s="64">
        <v>375110</v>
      </c>
      <c r="E37" s="64"/>
      <c r="F37" s="64">
        <v>311981</v>
      </c>
      <c r="G37" s="64"/>
      <c r="H37" s="64">
        <v>16427</v>
      </c>
      <c r="I37" s="64"/>
      <c r="J37" s="64">
        <v>24755</v>
      </c>
      <c r="M37"/>
      <c r="N37"/>
    </row>
    <row r="38" spans="1:14" ht="18.75" customHeight="1" x14ac:dyDescent="0.25">
      <c r="A38" s="22" t="s">
        <v>158</v>
      </c>
      <c r="B38" s="9">
        <v>2</v>
      </c>
      <c r="C38" s="68"/>
      <c r="D38" s="64">
        <v>2192306</v>
      </c>
      <c r="E38" s="64"/>
      <c r="F38" s="64">
        <v>1228507</v>
      </c>
      <c r="G38" s="64"/>
      <c r="H38" s="64">
        <v>0</v>
      </c>
      <c r="I38" s="64"/>
      <c r="J38" s="64">
        <v>0</v>
      </c>
      <c r="M38"/>
      <c r="N38"/>
    </row>
    <row r="39" spans="1:14" ht="18.75" customHeight="1" x14ac:dyDescent="0.25">
      <c r="A39" s="22" t="s">
        <v>161</v>
      </c>
      <c r="B39" s="9"/>
      <c r="C39" s="68"/>
      <c r="D39" s="64">
        <v>525856</v>
      </c>
      <c r="E39" s="64"/>
      <c r="F39" s="64">
        <v>335127</v>
      </c>
      <c r="G39" s="64"/>
      <c r="H39" s="64">
        <v>255475</v>
      </c>
      <c r="I39" s="64"/>
      <c r="J39" s="64">
        <v>149877</v>
      </c>
      <c r="M39"/>
      <c r="N39"/>
    </row>
    <row r="40" spans="1:14" ht="18.75" customHeight="1" x14ac:dyDescent="0.25">
      <c r="A40" s="22" t="s">
        <v>41</v>
      </c>
      <c r="B40" s="33"/>
      <c r="C40" s="68"/>
      <c r="D40" s="64">
        <v>84751</v>
      </c>
      <c r="E40" s="64"/>
      <c r="F40" s="64">
        <v>97592</v>
      </c>
      <c r="G40" s="64"/>
      <c r="H40" s="64">
        <v>0</v>
      </c>
      <c r="I40" s="64"/>
      <c r="J40" s="64">
        <v>53267</v>
      </c>
      <c r="M40"/>
      <c r="N40"/>
    </row>
    <row r="41" spans="1:14" ht="18.75" customHeight="1" x14ac:dyDescent="0.25">
      <c r="A41" s="22" t="s">
        <v>140</v>
      </c>
      <c r="B41" s="9"/>
      <c r="C41" s="68"/>
      <c r="D41" s="64">
        <v>173923</v>
      </c>
      <c r="E41" s="64"/>
      <c r="F41" s="64">
        <v>157317</v>
      </c>
      <c r="G41" s="64"/>
      <c r="H41" s="64">
        <v>143074</v>
      </c>
      <c r="I41" s="64"/>
      <c r="J41" s="64">
        <v>142902</v>
      </c>
      <c r="M41"/>
      <c r="N41"/>
    </row>
    <row r="42" spans="1:14" ht="18.75" customHeight="1" x14ac:dyDescent="0.25">
      <c r="A42" s="22" t="s">
        <v>9</v>
      </c>
      <c r="B42" s="9">
        <v>8</v>
      </c>
      <c r="C42" s="68"/>
      <c r="D42" s="64">
        <v>618702</v>
      </c>
      <c r="E42" s="64"/>
      <c r="F42" s="64">
        <v>412673</v>
      </c>
      <c r="G42" s="64"/>
      <c r="H42" s="64">
        <v>526302</v>
      </c>
      <c r="I42" s="64"/>
      <c r="J42" s="64">
        <v>363399</v>
      </c>
      <c r="M42"/>
      <c r="N42"/>
    </row>
    <row r="43" spans="1:14" ht="18.75" customHeight="1" x14ac:dyDescent="0.25">
      <c r="A43" s="3" t="s">
        <v>10</v>
      </c>
      <c r="B43" s="34"/>
      <c r="C43" s="11"/>
      <c r="D43" s="69">
        <f>SUM(D26:D42)</f>
        <v>12861305</v>
      </c>
      <c r="E43" s="11"/>
      <c r="F43" s="69">
        <f>SUM(F26:F42)</f>
        <v>4254948</v>
      </c>
      <c r="G43" s="11"/>
      <c r="H43" s="69">
        <f>SUM(H26:H42)</f>
        <v>12239136</v>
      </c>
      <c r="I43" s="11"/>
      <c r="J43" s="17">
        <f>SUM(J26:J42)</f>
        <v>4830713</v>
      </c>
    </row>
    <row r="44" spans="1:14" ht="15" customHeight="1" x14ac:dyDescent="0.25">
      <c r="A44" s="3"/>
      <c r="B44" s="33"/>
      <c r="C44" s="27"/>
      <c r="D44" s="27"/>
      <c r="E44" s="27"/>
      <c r="F44" s="27"/>
      <c r="G44" s="27"/>
      <c r="H44" s="27"/>
      <c r="I44" s="27"/>
      <c r="J44" s="27"/>
    </row>
    <row r="45" spans="1:14" ht="18.75" customHeight="1" thickBot="1" x14ac:dyDescent="0.3">
      <c r="A45" s="3" t="s">
        <v>11</v>
      </c>
      <c r="B45" s="34"/>
      <c r="C45" s="11"/>
      <c r="D45" s="132">
        <f>SUM(D22,D43)</f>
        <v>15135402</v>
      </c>
      <c r="E45" s="73"/>
      <c r="F45" s="132">
        <f>SUM(F22,F43)</f>
        <v>6136529</v>
      </c>
      <c r="G45" s="73"/>
      <c r="H45" s="132">
        <f>SUM(H22,H43)</f>
        <v>12711824</v>
      </c>
      <c r="I45" s="73"/>
      <c r="J45" s="132">
        <f>SUM(J22,J43)</f>
        <v>5207305</v>
      </c>
      <c r="K45" s="44"/>
      <c r="L45" s="44"/>
      <c r="M45" s="44"/>
      <c r="N45" s="44"/>
    </row>
    <row r="46" spans="1:14" ht="18.75" customHeight="1" thickTop="1" x14ac:dyDescent="0.25">
      <c r="C46" s="40"/>
      <c r="D46" s="40"/>
      <c r="E46" s="40"/>
      <c r="F46" s="40"/>
      <c r="G46" s="41"/>
      <c r="H46" s="40"/>
      <c r="I46" s="40"/>
      <c r="J46" s="40"/>
    </row>
    <row r="47" spans="1:14" ht="21" customHeight="1" x14ac:dyDescent="0.3">
      <c r="A47" s="5" t="s">
        <v>77</v>
      </c>
      <c r="C47" s="40"/>
      <c r="D47" s="40"/>
      <c r="E47" s="40"/>
      <c r="F47" s="40"/>
      <c r="G47" s="41"/>
      <c r="H47" s="40"/>
      <c r="I47" s="40"/>
      <c r="J47" s="40"/>
    </row>
    <row r="48" spans="1:14" ht="21" customHeight="1" x14ac:dyDescent="0.25">
      <c r="A48" s="7" t="s">
        <v>46</v>
      </c>
      <c r="C48" s="40"/>
      <c r="D48" s="40"/>
      <c r="E48" s="40"/>
      <c r="F48" s="40"/>
      <c r="G48" s="41"/>
      <c r="H48" s="40"/>
      <c r="I48" s="40"/>
      <c r="J48" s="40"/>
    </row>
    <row r="49" spans="1:14" ht="18.75" customHeight="1" x14ac:dyDescent="0.25">
      <c r="A49" s="103"/>
      <c r="C49" s="40"/>
      <c r="D49" s="40"/>
      <c r="E49" s="40"/>
      <c r="F49" s="40"/>
      <c r="G49" s="41"/>
      <c r="H49" s="40"/>
      <c r="I49" s="40"/>
      <c r="J49" s="40"/>
    </row>
    <row r="50" spans="1:14" ht="18.75" customHeight="1" x14ac:dyDescent="0.25">
      <c r="D50" s="146" t="s">
        <v>0</v>
      </c>
      <c r="E50" s="146"/>
      <c r="F50" s="146"/>
      <c r="G50" s="41"/>
      <c r="H50" s="146" t="s">
        <v>36</v>
      </c>
      <c r="I50" s="146"/>
      <c r="J50" s="146"/>
    </row>
    <row r="51" spans="1:14" ht="18.75" customHeight="1" x14ac:dyDescent="0.25">
      <c r="A51" s="3"/>
      <c r="B51" s="24"/>
      <c r="C51" s="24"/>
      <c r="D51" s="146" t="s">
        <v>35</v>
      </c>
      <c r="E51" s="146"/>
      <c r="F51" s="146"/>
      <c r="G51" s="45"/>
      <c r="H51" s="146" t="s">
        <v>35</v>
      </c>
      <c r="I51" s="146"/>
      <c r="J51" s="146"/>
    </row>
    <row r="52" spans="1:14" ht="18.75" customHeight="1" x14ac:dyDescent="0.25">
      <c r="C52" s="24"/>
      <c r="D52" s="119" t="s">
        <v>244</v>
      </c>
      <c r="E52" s="119"/>
      <c r="F52" s="119" t="s">
        <v>122</v>
      </c>
      <c r="G52" s="24"/>
      <c r="H52" s="119" t="s">
        <v>244</v>
      </c>
      <c r="I52" s="119"/>
      <c r="J52" s="119" t="s">
        <v>122</v>
      </c>
    </row>
    <row r="53" spans="1:14" ht="18.75" customHeight="1" x14ac:dyDescent="0.25">
      <c r="A53" s="3" t="s">
        <v>74</v>
      </c>
      <c r="B53" s="9" t="s">
        <v>2</v>
      </c>
      <c r="C53" s="24"/>
      <c r="D53" s="24">
        <v>2022</v>
      </c>
      <c r="E53" s="24"/>
      <c r="F53" s="24">
        <v>2021</v>
      </c>
      <c r="G53" s="24"/>
      <c r="H53" s="24">
        <v>2022</v>
      </c>
      <c r="I53" s="24"/>
      <c r="J53" s="24">
        <v>2021</v>
      </c>
    </row>
    <row r="54" spans="1:14" ht="18.75" customHeight="1" x14ac:dyDescent="0.25">
      <c r="A54" s="3"/>
      <c r="B54" s="9"/>
      <c r="C54" s="24"/>
      <c r="D54" s="24" t="s">
        <v>123</v>
      </c>
      <c r="E54" s="24"/>
      <c r="G54" s="24"/>
      <c r="H54" s="24" t="s">
        <v>123</v>
      </c>
      <c r="I54" s="24"/>
      <c r="J54" s="24"/>
    </row>
    <row r="55" spans="1:14" ht="16.5" customHeight="1" x14ac:dyDescent="0.25">
      <c r="B55" s="24"/>
      <c r="C55" s="24"/>
      <c r="D55" s="144" t="s">
        <v>124</v>
      </c>
      <c r="E55" s="144"/>
      <c r="F55" s="144"/>
      <c r="G55" s="144"/>
      <c r="H55" s="144"/>
      <c r="I55" s="144"/>
      <c r="J55" s="144"/>
    </row>
    <row r="56" spans="1:14" ht="18.75" customHeight="1" x14ac:dyDescent="0.25">
      <c r="A56" s="21" t="s">
        <v>12</v>
      </c>
      <c r="B56" s="9"/>
      <c r="C56" s="40"/>
      <c r="D56" s="40"/>
      <c r="E56" s="40"/>
      <c r="F56" s="40"/>
      <c r="G56" s="41"/>
      <c r="H56" s="40"/>
      <c r="I56" s="40"/>
      <c r="J56" s="40"/>
    </row>
    <row r="57" spans="1:14" ht="18.75" customHeight="1" x14ac:dyDescent="0.25">
      <c r="A57" s="22" t="s">
        <v>171</v>
      </c>
      <c r="B57" s="9"/>
      <c r="C57" s="40"/>
      <c r="D57" s="40"/>
      <c r="E57" s="40"/>
      <c r="F57" s="40"/>
      <c r="G57" s="41"/>
      <c r="H57" s="40"/>
      <c r="I57" s="40"/>
      <c r="J57" s="40"/>
    </row>
    <row r="58" spans="1:14" ht="18.75" customHeight="1" x14ac:dyDescent="0.25">
      <c r="A58" s="22" t="s">
        <v>172</v>
      </c>
      <c r="B58" s="9">
        <v>7</v>
      </c>
      <c r="C58" s="40"/>
      <c r="D58" s="64">
        <v>544350</v>
      </c>
      <c r="E58" s="64"/>
      <c r="F58" s="64">
        <v>223340</v>
      </c>
      <c r="G58" s="64"/>
      <c r="H58" s="64">
        <v>157237</v>
      </c>
      <c r="I58" s="64"/>
      <c r="J58" s="64">
        <v>148217</v>
      </c>
    </row>
    <row r="59" spans="1:14" ht="18.75" customHeight="1" x14ac:dyDescent="0.25">
      <c r="A59" s="22" t="s">
        <v>13</v>
      </c>
      <c r="B59" s="9"/>
      <c r="C59" s="68"/>
      <c r="D59" s="64">
        <v>312431</v>
      </c>
      <c r="E59" s="64"/>
      <c r="F59" s="64">
        <v>277403</v>
      </c>
      <c r="G59" s="64"/>
      <c r="H59" s="64">
        <v>63468</v>
      </c>
      <c r="I59" s="64"/>
      <c r="J59" s="64">
        <v>76111</v>
      </c>
      <c r="K59"/>
      <c r="L59"/>
      <c r="M59"/>
      <c r="N59"/>
    </row>
    <row r="60" spans="1:14" ht="18.75" customHeight="1" x14ac:dyDescent="0.25">
      <c r="A60" s="22" t="s">
        <v>65</v>
      </c>
      <c r="B60" s="9"/>
      <c r="C60" s="68"/>
      <c r="D60" s="64">
        <v>368939</v>
      </c>
      <c r="E60" s="64">
        <v>0</v>
      </c>
      <c r="F60" s="64">
        <v>1254551</v>
      </c>
      <c r="G60" s="64">
        <v>0</v>
      </c>
      <c r="H60" s="64">
        <v>134924</v>
      </c>
      <c r="I60" s="64">
        <v>0</v>
      </c>
      <c r="J60" s="64">
        <v>1066723</v>
      </c>
      <c r="K60"/>
      <c r="L60"/>
      <c r="M60"/>
      <c r="N60"/>
    </row>
    <row r="61" spans="1:14" ht="18.75" customHeight="1" x14ac:dyDescent="0.25">
      <c r="A61" t="s">
        <v>79</v>
      </c>
      <c r="B61" s="9">
        <v>7</v>
      </c>
      <c r="C61" s="68"/>
      <c r="D61" s="64">
        <v>160576</v>
      </c>
      <c r="E61" s="64"/>
      <c r="F61" s="64">
        <v>178427</v>
      </c>
      <c r="G61" s="64"/>
      <c r="H61" s="64">
        <v>125016</v>
      </c>
      <c r="I61" s="64"/>
      <c r="J61" s="64">
        <v>121869</v>
      </c>
      <c r="K61"/>
      <c r="L61"/>
      <c r="M61"/>
      <c r="N61"/>
    </row>
    <row r="62" spans="1:14" ht="18.75" customHeight="1" x14ac:dyDescent="0.25">
      <c r="A62" s="26" t="s">
        <v>135</v>
      </c>
      <c r="B62" s="9"/>
      <c r="C62" s="68"/>
      <c r="D62" s="64">
        <v>171493</v>
      </c>
      <c r="E62" s="64"/>
      <c r="F62" s="64">
        <v>133492</v>
      </c>
      <c r="G62" s="64"/>
      <c r="H62" s="64">
        <v>11120</v>
      </c>
      <c r="I62" s="64"/>
      <c r="J62" s="64">
        <v>11820</v>
      </c>
      <c r="K62"/>
      <c r="L62"/>
      <c r="M62"/>
      <c r="N62"/>
    </row>
    <row r="63" spans="1:14" ht="18.75" customHeight="1" x14ac:dyDescent="0.25">
      <c r="A63" t="s">
        <v>180</v>
      </c>
      <c r="B63" s="9"/>
      <c r="C63" s="68"/>
      <c r="D63" s="64">
        <v>305961</v>
      </c>
      <c r="E63" s="64"/>
      <c r="F63" s="64">
        <v>0</v>
      </c>
      <c r="G63" s="64"/>
      <c r="H63" s="64">
        <v>743914</v>
      </c>
      <c r="I63" s="64"/>
      <c r="J63" s="64">
        <v>491814</v>
      </c>
      <c r="K63"/>
      <c r="L63"/>
      <c r="M63"/>
      <c r="N63"/>
    </row>
    <row r="64" spans="1:14" ht="18.75" customHeight="1" x14ac:dyDescent="0.25">
      <c r="A64" s="22" t="s">
        <v>30</v>
      </c>
      <c r="B64" s="9"/>
      <c r="C64" s="68"/>
      <c r="D64" s="64">
        <v>10105</v>
      </c>
      <c r="E64" s="64"/>
      <c r="F64" s="64">
        <v>7458</v>
      </c>
      <c r="G64" s="64"/>
      <c r="H64" s="64">
        <v>2506</v>
      </c>
      <c r="I64" s="64"/>
      <c r="J64" s="64">
        <v>0</v>
      </c>
      <c r="K64"/>
      <c r="L64"/>
      <c r="M64"/>
      <c r="N64"/>
    </row>
    <row r="65" spans="1:14" ht="18.75" customHeight="1" x14ac:dyDescent="0.25">
      <c r="A65" s="22" t="s">
        <v>14</v>
      </c>
      <c r="C65" s="68"/>
      <c r="D65" s="64">
        <v>46180</v>
      </c>
      <c r="E65" s="64"/>
      <c r="F65" s="64">
        <v>12616</v>
      </c>
      <c r="G65" s="64"/>
      <c r="H65" s="64">
        <v>3609</v>
      </c>
      <c r="I65" s="64"/>
      <c r="J65" s="64">
        <v>4024</v>
      </c>
      <c r="K65"/>
      <c r="L65"/>
      <c r="M65"/>
      <c r="N65"/>
    </row>
    <row r="66" spans="1:14" ht="18.75" customHeight="1" x14ac:dyDescent="0.25">
      <c r="A66" s="3" t="s">
        <v>15</v>
      </c>
      <c r="B66" s="9"/>
      <c r="C66" s="11"/>
      <c r="D66" s="133">
        <f>SUM(D58:D65)</f>
        <v>1920035</v>
      </c>
      <c r="E66" s="11"/>
      <c r="F66" s="17">
        <f>SUM(F58:F65)</f>
        <v>2087287</v>
      </c>
      <c r="G66" s="11"/>
      <c r="H66" s="133">
        <f>SUM(H58:H65)</f>
        <v>1241794</v>
      </c>
      <c r="I66" s="11"/>
      <c r="J66" s="17">
        <f>SUM(J58:J65)</f>
        <v>1920578</v>
      </c>
      <c r="K66"/>
      <c r="L66"/>
      <c r="M66"/>
      <c r="N66"/>
    </row>
    <row r="67" spans="1:14" ht="15" customHeight="1" x14ac:dyDescent="0.25">
      <c r="B67" s="9"/>
      <c r="C67" s="40"/>
      <c r="D67" s="40"/>
      <c r="E67" s="40"/>
      <c r="F67" s="40"/>
      <c r="G67" s="41"/>
      <c r="H67" s="40"/>
      <c r="I67" s="40"/>
      <c r="J67" s="40"/>
      <c r="K67"/>
      <c r="L67"/>
      <c r="M67"/>
      <c r="N67"/>
    </row>
    <row r="68" spans="1:14" ht="18.75" customHeight="1" x14ac:dyDescent="0.25">
      <c r="A68" s="21" t="s">
        <v>16</v>
      </c>
      <c r="B68" s="9"/>
      <c r="C68" s="40"/>
      <c r="D68" s="40"/>
      <c r="E68" s="40"/>
      <c r="F68" s="40"/>
      <c r="G68" s="41"/>
      <c r="H68" s="40"/>
      <c r="I68" s="40"/>
      <c r="J68" s="40"/>
      <c r="K68"/>
      <c r="L68"/>
      <c r="M68"/>
      <c r="N68"/>
    </row>
    <row r="69" spans="1:14" ht="18.75" customHeight="1" x14ac:dyDescent="0.25">
      <c r="A69" s="22" t="s">
        <v>80</v>
      </c>
      <c r="B69" s="66">
        <v>7</v>
      </c>
      <c r="C69" s="68"/>
      <c r="D69" s="64">
        <v>356843</v>
      </c>
      <c r="E69" s="64"/>
      <c r="F69" s="64">
        <v>385755</v>
      </c>
      <c r="G69" s="64"/>
      <c r="H69" s="64">
        <v>256487</v>
      </c>
      <c r="I69" s="64"/>
      <c r="J69" s="64">
        <v>343184</v>
      </c>
      <c r="K69"/>
      <c r="L69"/>
      <c r="M69"/>
      <c r="N69"/>
    </row>
    <row r="70" spans="1:14" ht="18.75" customHeight="1" x14ac:dyDescent="0.25">
      <c r="A70" s="22" t="s">
        <v>141</v>
      </c>
      <c r="B70" s="66"/>
      <c r="C70" s="68"/>
      <c r="D70" s="64">
        <v>166187</v>
      </c>
      <c r="E70" s="64"/>
      <c r="F70" s="64">
        <v>218941</v>
      </c>
      <c r="G70" s="64"/>
      <c r="H70" s="64">
        <v>4357</v>
      </c>
      <c r="I70" s="64"/>
      <c r="J70" s="64">
        <v>12497</v>
      </c>
      <c r="K70"/>
      <c r="L70"/>
      <c r="M70"/>
      <c r="N70"/>
    </row>
    <row r="71" spans="1:14" ht="18.75" customHeight="1" x14ac:dyDescent="0.25">
      <c r="A71" s="22" t="s">
        <v>167</v>
      </c>
      <c r="B71" s="66">
        <v>7</v>
      </c>
      <c r="C71" s="68"/>
      <c r="D71" s="64">
        <v>1976528</v>
      </c>
      <c r="E71" s="64"/>
      <c r="F71" s="64">
        <v>0</v>
      </c>
      <c r="G71" s="64"/>
      <c r="H71" s="64">
        <v>1976528</v>
      </c>
      <c r="I71" s="64"/>
      <c r="J71" s="64">
        <v>0</v>
      </c>
      <c r="K71"/>
      <c r="L71"/>
      <c r="M71"/>
      <c r="N71"/>
    </row>
    <row r="72" spans="1:14" ht="18.75" customHeight="1" x14ac:dyDescent="0.25">
      <c r="A72" s="22" t="s">
        <v>162</v>
      </c>
      <c r="B72" s="66"/>
      <c r="C72" s="68"/>
      <c r="D72" s="64">
        <v>154223</v>
      </c>
      <c r="E72" s="64"/>
      <c r="F72" s="64">
        <v>22861</v>
      </c>
      <c r="G72" s="64"/>
      <c r="H72" s="64">
        <v>38334</v>
      </c>
      <c r="I72" s="64"/>
      <c r="J72" s="64">
        <v>0</v>
      </c>
      <c r="K72"/>
      <c r="L72"/>
      <c r="M72"/>
      <c r="N72"/>
    </row>
    <row r="73" spans="1:14" ht="18.75" customHeight="1" x14ac:dyDescent="0.25">
      <c r="A73" s="22" t="s">
        <v>157</v>
      </c>
      <c r="B73" s="66"/>
      <c r="C73" s="68"/>
      <c r="D73" s="64">
        <v>50236</v>
      </c>
      <c r="E73" s="64"/>
      <c r="F73" s="64">
        <v>27927</v>
      </c>
      <c r="G73" s="64"/>
      <c r="H73" s="64">
        <v>5773</v>
      </c>
      <c r="I73" s="64"/>
      <c r="J73" s="64">
        <v>5783</v>
      </c>
      <c r="K73"/>
      <c r="L73"/>
      <c r="M73"/>
      <c r="N73"/>
    </row>
    <row r="74" spans="1:14" ht="18.75" customHeight="1" x14ac:dyDescent="0.25">
      <c r="A74" s="22" t="s">
        <v>34</v>
      </c>
      <c r="B74" s="66"/>
      <c r="C74" s="68"/>
      <c r="D74" s="64">
        <v>4678</v>
      </c>
      <c r="E74" s="64"/>
      <c r="F74" s="64">
        <v>5852</v>
      </c>
      <c r="G74" s="64"/>
      <c r="H74" s="64">
        <v>175</v>
      </c>
      <c r="I74" s="64"/>
      <c r="J74" s="64">
        <v>1141</v>
      </c>
      <c r="K74"/>
      <c r="L74"/>
      <c r="M74"/>
      <c r="N74"/>
    </row>
    <row r="75" spans="1:14" ht="18.75" customHeight="1" x14ac:dyDescent="0.25">
      <c r="A75" s="3" t="s">
        <v>17</v>
      </c>
      <c r="B75" s="34"/>
      <c r="C75" s="11"/>
      <c r="D75" s="133">
        <f>SUM(D69:D74)</f>
        <v>2708695</v>
      </c>
      <c r="E75" s="11"/>
      <c r="F75" s="17">
        <f>SUM(F69:F74)</f>
        <v>661336</v>
      </c>
      <c r="G75" s="11"/>
      <c r="H75" s="133">
        <f>SUM(H69:H74)</f>
        <v>2281654</v>
      </c>
      <c r="I75" s="11"/>
      <c r="J75" s="17">
        <f>SUM(J69:J74)</f>
        <v>362605</v>
      </c>
      <c r="K75"/>
      <c r="L75"/>
      <c r="M75"/>
      <c r="N75"/>
    </row>
    <row r="76" spans="1:14" ht="18.75" customHeight="1" x14ac:dyDescent="0.25">
      <c r="A76" s="3"/>
      <c r="B76" s="34"/>
      <c r="C76" s="11"/>
      <c r="D76" s="11"/>
      <c r="E76" s="11"/>
      <c r="F76" s="11"/>
      <c r="G76" s="11"/>
      <c r="H76" s="134"/>
      <c r="I76" s="11"/>
      <c r="J76" s="11"/>
      <c r="K76"/>
      <c r="L76"/>
      <c r="M76"/>
      <c r="N76"/>
    </row>
    <row r="77" spans="1:14" ht="18.75" customHeight="1" x14ac:dyDescent="0.25">
      <c r="A77" s="3" t="s">
        <v>18</v>
      </c>
      <c r="B77" s="9"/>
      <c r="C77" s="44"/>
      <c r="D77" s="135">
        <f>SUM(D66,D75)</f>
        <v>4628730</v>
      </c>
      <c r="E77" s="44"/>
      <c r="F77" s="54">
        <f>SUM(F66,F75)</f>
        <v>2748623</v>
      </c>
      <c r="G77" s="44"/>
      <c r="H77" s="135">
        <f>SUM(H66,H75)</f>
        <v>3523448</v>
      </c>
      <c r="I77" s="44"/>
      <c r="J77" s="54">
        <f>SUM(J66,J75)</f>
        <v>2283183</v>
      </c>
      <c r="K77"/>
      <c r="L77"/>
      <c r="M77"/>
      <c r="N77"/>
    </row>
    <row r="78" spans="1:14" ht="15" customHeight="1" x14ac:dyDescent="0.25">
      <c r="B78" s="9"/>
      <c r="C78" s="40"/>
      <c r="D78" s="40"/>
      <c r="E78" s="40"/>
      <c r="F78" s="40"/>
      <c r="G78" s="41"/>
      <c r="H78" s="40"/>
      <c r="I78" s="40"/>
      <c r="J78" s="40"/>
      <c r="K78"/>
      <c r="L78"/>
      <c r="M78"/>
      <c r="N78"/>
    </row>
    <row r="79" spans="1:14" ht="18.75" customHeight="1" x14ac:dyDescent="0.25">
      <c r="A79" s="21" t="s">
        <v>66</v>
      </c>
      <c r="B79" s="9"/>
      <c r="C79" s="40"/>
      <c r="D79" s="40"/>
      <c r="E79" s="40"/>
      <c r="F79" s="40"/>
      <c r="G79" s="41"/>
      <c r="H79" s="40"/>
      <c r="I79" s="40"/>
      <c r="J79" s="40"/>
      <c r="K79"/>
      <c r="L79"/>
      <c r="M79"/>
      <c r="N79"/>
    </row>
    <row r="80" spans="1:14" ht="18.75" customHeight="1" x14ac:dyDescent="0.25">
      <c r="A80" s="22" t="s">
        <v>57</v>
      </c>
      <c r="B80" s="9">
        <v>8</v>
      </c>
      <c r="C80" s="40"/>
      <c r="D80" s="40"/>
      <c r="E80" s="40"/>
      <c r="F80" s="40"/>
      <c r="G80" s="41"/>
      <c r="H80" s="40"/>
      <c r="I80" s="40"/>
      <c r="J80" s="40"/>
      <c r="K80"/>
      <c r="L80"/>
      <c r="M80"/>
      <c r="N80"/>
    </row>
    <row r="81" spans="1:14" ht="18" customHeight="1" thickBot="1" x14ac:dyDescent="0.3">
      <c r="A81" s="22" t="s">
        <v>61</v>
      </c>
      <c r="B81" s="9"/>
      <c r="C81" s="68"/>
      <c r="D81" s="70">
        <v>2249389</v>
      </c>
      <c r="E81" s="68"/>
      <c r="F81" s="70">
        <v>1365412</v>
      </c>
      <c r="G81" s="68"/>
      <c r="H81" s="70">
        <v>2249389</v>
      </c>
      <c r="I81" s="68"/>
      <c r="J81" s="70">
        <v>1365412</v>
      </c>
      <c r="K81"/>
      <c r="L81"/>
      <c r="M81"/>
      <c r="N81"/>
    </row>
    <row r="82" spans="1:14" ht="18.600000000000001" customHeight="1" thickTop="1" x14ac:dyDescent="0.25">
      <c r="A82" s="22" t="s">
        <v>71</v>
      </c>
      <c r="B82" s="9"/>
      <c r="C82" s="68"/>
      <c r="D82" s="64">
        <v>1487192</v>
      </c>
      <c r="E82" s="64"/>
      <c r="F82" s="64">
        <v>1201380</v>
      </c>
      <c r="G82" s="64"/>
      <c r="H82" s="64">
        <v>1487192</v>
      </c>
      <c r="I82" s="64"/>
      <c r="J82" s="64">
        <v>1201380</v>
      </c>
      <c r="K82"/>
      <c r="L82"/>
      <c r="M82"/>
      <c r="N82"/>
    </row>
    <row r="83" spans="1:14" ht="18.600000000000001" customHeight="1" x14ac:dyDescent="0.25">
      <c r="A83" s="22" t="s">
        <v>62</v>
      </c>
      <c r="B83" s="9">
        <v>8</v>
      </c>
      <c r="C83" s="68"/>
      <c r="D83" s="64">
        <v>5990796</v>
      </c>
      <c r="E83" s="64"/>
      <c r="F83" s="64">
        <v>1497031</v>
      </c>
      <c r="G83" s="64"/>
      <c r="H83" s="64">
        <v>5990796</v>
      </c>
      <c r="I83" s="64"/>
      <c r="J83" s="64">
        <v>1497031</v>
      </c>
      <c r="K83"/>
      <c r="L83"/>
      <c r="M83"/>
      <c r="N83"/>
    </row>
    <row r="84" spans="1:14" ht="18.75" customHeight="1" x14ac:dyDescent="0.25">
      <c r="A84" s="22" t="s">
        <v>81</v>
      </c>
      <c r="B84" s="9"/>
      <c r="C84" s="68"/>
      <c r="D84" s="64"/>
      <c r="E84" s="64"/>
      <c r="F84" s="64"/>
      <c r="G84" s="64"/>
      <c r="H84" s="64"/>
      <c r="I84" s="64"/>
      <c r="J84" s="64"/>
      <c r="K84"/>
      <c r="L84"/>
      <c r="M84"/>
      <c r="N84"/>
    </row>
    <row r="85" spans="1:14" ht="18.75" customHeight="1" x14ac:dyDescent="0.25">
      <c r="A85" s="22" t="s">
        <v>82</v>
      </c>
      <c r="B85" s="9"/>
      <c r="C85" s="68"/>
      <c r="D85" s="64">
        <v>-42012</v>
      </c>
      <c r="E85" s="64"/>
      <c r="F85" s="64">
        <v>-42012</v>
      </c>
      <c r="G85" s="64"/>
      <c r="H85" s="64">
        <v>0</v>
      </c>
      <c r="I85" s="64"/>
      <c r="J85" s="64">
        <v>0</v>
      </c>
      <c r="K85"/>
      <c r="L85"/>
      <c r="M85"/>
      <c r="N85"/>
    </row>
    <row r="86" spans="1:14" ht="18.75" customHeight="1" x14ac:dyDescent="0.25">
      <c r="A86" s="22" t="s">
        <v>243</v>
      </c>
      <c r="B86" s="9"/>
      <c r="C86" s="68"/>
      <c r="D86" s="64"/>
      <c r="E86" s="64"/>
      <c r="F86" s="64"/>
      <c r="G86" s="64"/>
      <c r="H86" s="64"/>
      <c r="I86" s="64"/>
      <c r="J86" s="64"/>
      <c r="K86"/>
      <c r="L86"/>
      <c r="M86"/>
      <c r="N86"/>
    </row>
    <row r="87" spans="1:14" ht="18.75" customHeight="1" x14ac:dyDescent="0.25">
      <c r="A87" s="22" t="s">
        <v>206</v>
      </c>
      <c r="B87" s="9">
        <v>5</v>
      </c>
      <c r="C87" s="68"/>
      <c r="D87" s="64">
        <v>-146220</v>
      </c>
      <c r="E87" s="64"/>
      <c r="F87" s="64">
        <v>0</v>
      </c>
      <c r="G87" s="64"/>
      <c r="H87" s="64">
        <v>0</v>
      </c>
      <c r="I87" s="64"/>
      <c r="J87" s="64">
        <v>0</v>
      </c>
      <c r="K87"/>
      <c r="L87"/>
      <c r="M87"/>
      <c r="N87"/>
    </row>
    <row r="88" spans="1:14" ht="18.600000000000001" customHeight="1" x14ac:dyDescent="0.25">
      <c r="A88" s="22" t="s">
        <v>84</v>
      </c>
      <c r="B88" s="9">
        <v>9</v>
      </c>
      <c r="C88" s="68"/>
      <c r="D88" s="64">
        <v>23931</v>
      </c>
      <c r="E88" s="64"/>
      <c r="F88" s="64">
        <v>12066</v>
      </c>
      <c r="G88" s="64"/>
      <c r="H88" s="64">
        <v>23931</v>
      </c>
      <c r="I88" s="64"/>
      <c r="J88" s="64">
        <v>12066</v>
      </c>
      <c r="K88"/>
      <c r="L88"/>
      <c r="M88"/>
      <c r="N88"/>
    </row>
    <row r="89" spans="1:14" ht="18.600000000000001" customHeight="1" x14ac:dyDescent="0.25">
      <c r="A89" s="22" t="s">
        <v>42</v>
      </c>
      <c r="B89" s="9"/>
      <c r="C89" s="68"/>
      <c r="D89" s="64"/>
      <c r="E89" s="64"/>
      <c r="F89" s="64"/>
      <c r="G89" s="64"/>
      <c r="H89" s="64"/>
      <c r="I89" s="64"/>
      <c r="J89" s="64"/>
      <c r="K89"/>
      <c r="L89"/>
      <c r="M89"/>
      <c r="N89"/>
    </row>
    <row r="90" spans="1:14" ht="18.600000000000001" customHeight="1" x14ac:dyDescent="0.25">
      <c r="A90" s="22" t="s">
        <v>53</v>
      </c>
      <c r="B90" s="9"/>
      <c r="C90" s="68"/>
      <c r="D90" s="64"/>
      <c r="E90" s="64"/>
      <c r="F90" s="64"/>
      <c r="G90" s="64"/>
      <c r="H90" s="64"/>
      <c r="I90" s="64"/>
      <c r="J90" s="64"/>
      <c r="K90"/>
      <c r="L90"/>
      <c r="M90"/>
      <c r="N90"/>
    </row>
    <row r="91" spans="1:14" ht="18.75" customHeight="1" x14ac:dyDescent="0.25">
      <c r="A91" s="22" t="s">
        <v>54</v>
      </c>
      <c r="B91" s="9"/>
      <c r="C91" s="68"/>
      <c r="D91" s="64">
        <v>18000</v>
      </c>
      <c r="E91" s="64"/>
      <c r="F91" s="64">
        <v>18000</v>
      </c>
      <c r="G91" s="64"/>
      <c r="H91" s="64">
        <v>18000</v>
      </c>
      <c r="I91" s="64"/>
      <c r="J91" s="64">
        <v>18000</v>
      </c>
    </row>
    <row r="92" spans="1:14" ht="18.75" customHeight="1" x14ac:dyDescent="0.25">
      <c r="A92" s="22" t="s">
        <v>55</v>
      </c>
      <c r="B92" s="9"/>
      <c r="C92" s="68"/>
      <c r="D92" s="76">
        <v>1048794</v>
      </c>
      <c r="E92" s="64"/>
      <c r="F92" s="76">
        <v>250844</v>
      </c>
      <c r="G92" s="64"/>
      <c r="H92" s="76">
        <v>1668457</v>
      </c>
      <c r="I92" s="64"/>
      <c r="J92" s="76">
        <v>195645</v>
      </c>
    </row>
    <row r="93" spans="1:14" s="23" customFormat="1" ht="18.75" customHeight="1" x14ac:dyDescent="0.25">
      <c r="A93" s="3" t="s">
        <v>137</v>
      </c>
      <c r="B93" s="59"/>
      <c r="C93" s="73"/>
      <c r="D93" s="73">
        <f>SUM(D82:D92)</f>
        <v>8380481</v>
      </c>
      <c r="E93" s="73"/>
      <c r="F93" s="73">
        <f>SUM(F82:F92)</f>
        <v>2937309</v>
      </c>
      <c r="G93" s="73"/>
      <c r="H93" s="73">
        <f>SUM(H82:H92)</f>
        <v>9188376</v>
      </c>
      <c r="I93" s="73"/>
      <c r="J93" s="73">
        <f>SUM(J82:J92)</f>
        <v>2924122</v>
      </c>
    </row>
    <row r="94" spans="1:14" ht="18.75" customHeight="1" x14ac:dyDescent="0.25">
      <c r="A94" s="22" t="s">
        <v>83</v>
      </c>
      <c r="B94" s="9"/>
      <c r="C94" s="68"/>
      <c r="D94" s="68">
        <v>2126191</v>
      </c>
      <c r="E94" s="68"/>
      <c r="F94" s="68">
        <v>450597</v>
      </c>
      <c r="G94" s="68"/>
      <c r="H94" s="53">
        <v>0</v>
      </c>
      <c r="I94" s="68"/>
      <c r="J94" s="53">
        <v>0</v>
      </c>
    </row>
    <row r="95" spans="1:14" ht="18.75" customHeight="1" x14ac:dyDescent="0.25">
      <c r="A95" s="3" t="s">
        <v>67</v>
      </c>
      <c r="B95" s="9"/>
      <c r="C95" s="11"/>
      <c r="D95" s="69">
        <f>SUM(D93:D94)</f>
        <v>10506672</v>
      </c>
      <c r="E95" s="73"/>
      <c r="F95" s="17">
        <f>SUM(F93:F94)</f>
        <v>3387906</v>
      </c>
      <c r="G95" s="11"/>
      <c r="H95" s="69">
        <f>SUM(H93:H94)</f>
        <v>9188376</v>
      </c>
      <c r="I95" s="11"/>
      <c r="J95" s="17">
        <f>SUM(J82:J92)</f>
        <v>2924122</v>
      </c>
    </row>
    <row r="96" spans="1:14" ht="15" customHeight="1" x14ac:dyDescent="0.25">
      <c r="A96" s="3"/>
      <c r="B96" s="9"/>
      <c r="C96" s="40"/>
      <c r="D96" s="40"/>
      <c r="E96" s="40"/>
      <c r="F96" s="40"/>
      <c r="G96" s="41"/>
      <c r="H96" s="40"/>
      <c r="I96" s="40"/>
      <c r="J96" s="40"/>
    </row>
    <row r="97" spans="1:14" ht="18.75" customHeight="1" thickBot="1" x14ac:dyDescent="0.3">
      <c r="A97" s="3" t="s">
        <v>68</v>
      </c>
      <c r="B97" s="9"/>
      <c r="C97" s="46"/>
      <c r="D97" s="132">
        <f>SUM(D77,D95)</f>
        <v>15135402</v>
      </c>
      <c r="E97" s="46"/>
      <c r="F97" s="47">
        <f>SUM(F77,F95)</f>
        <v>6136529</v>
      </c>
      <c r="G97" s="46"/>
      <c r="H97" s="132">
        <f>SUM(H77,H95)</f>
        <v>12711824</v>
      </c>
      <c r="I97" s="46"/>
      <c r="J97" s="47">
        <f>SUM(J77,J95)</f>
        <v>5207305</v>
      </c>
      <c r="K97" s="44"/>
      <c r="L97" s="62"/>
      <c r="M97" s="44"/>
      <c r="N97" s="44"/>
    </row>
    <row r="98" spans="1:14" ht="18.75" customHeight="1" thickTop="1" x14ac:dyDescent="0.25">
      <c r="A98"/>
      <c r="C98" s="40"/>
      <c r="D98" s="40"/>
      <c r="E98" s="40"/>
      <c r="F98" s="40"/>
      <c r="G98" s="41"/>
      <c r="H98" s="73"/>
      <c r="I98" s="40"/>
      <c r="J98" s="40"/>
      <c r="K98"/>
      <c r="L98"/>
      <c r="M98"/>
      <c r="N98"/>
    </row>
    <row r="99" spans="1:14" ht="18.75" customHeight="1" x14ac:dyDescent="0.25">
      <c r="A99"/>
      <c r="C99" s="40"/>
      <c r="D99" s="114"/>
      <c r="E99" s="114"/>
      <c r="F99" s="114"/>
      <c r="G99" s="115"/>
      <c r="H99" s="114"/>
      <c r="I99" s="114"/>
      <c r="J99" s="114"/>
      <c r="K99" s="114"/>
      <c r="L99" s="114"/>
      <c r="M99"/>
      <c r="N99"/>
    </row>
    <row r="100" spans="1:14" ht="18.75" customHeight="1" x14ac:dyDescent="0.25">
      <c r="A100"/>
      <c r="C100" s="40"/>
      <c r="D100" s="40"/>
      <c r="E100" s="40"/>
      <c r="F100" s="40"/>
      <c r="G100" s="41"/>
      <c r="H100" s="40"/>
      <c r="I100" s="40"/>
      <c r="J100" s="40"/>
      <c r="K100"/>
      <c r="L100"/>
      <c r="M100"/>
      <c r="N100"/>
    </row>
    <row r="101" spans="1:14" ht="18.75" customHeight="1" x14ac:dyDescent="0.25">
      <c r="A101"/>
      <c r="C101" s="40"/>
      <c r="D101" s="40"/>
      <c r="E101" s="40"/>
      <c r="F101" s="40"/>
      <c r="G101" s="41"/>
      <c r="H101" s="40"/>
      <c r="I101" s="40"/>
      <c r="J101" s="40"/>
      <c r="K101"/>
      <c r="L101"/>
      <c r="M101"/>
      <c r="N101"/>
    </row>
    <row r="102" spans="1:14" ht="18.75" customHeight="1" x14ac:dyDescent="0.25">
      <c r="A102"/>
      <c r="C102" s="40"/>
      <c r="D102" s="40"/>
      <c r="E102" s="40"/>
      <c r="F102" s="40"/>
      <c r="G102" s="41"/>
      <c r="H102" s="40"/>
      <c r="I102" s="40"/>
      <c r="J102" s="40"/>
      <c r="K102"/>
      <c r="L102"/>
      <c r="M102"/>
      <c r="N102"/>
    </row>
    <row r="103" spans="1:14" ht="18.75" customHeight="1" x14ac:dyDescent="0.25">
      <c r="A103"/>
      <c r="C103" s="40"/>
      <c r="D103" s="40"/>
      <c r="E103" s="40"/>
      <c r="F103" s="40"/>
      <c r="G103" s="41"/>
      <c r="H103" s="40"/>
      <c r="I103" s="40"/>
      <c r="J103" s="40"/>
      <c r="K103"/>
      <c r="L103"/>
      <c r="M103"/>
      <c r="N103"/>
    </row>
  </sheetData>
  <mergeCells count="10">
    <mergeCell ref="D55:J55"/>
    <mergeCell ref="D4:F4"/>
    <mergeCell ref="H4:J4"/>
    <mergeCell ref="D5:F5"/>
    <mergeCell ref="H5:J5"/>
    <mergeCell ref="D9:J9"/>
    <mergeCell ref="D50:F50"/>
    <mergeCell ref="H50:J50"/>
    <mergeCell ref="D51:F51"/>
    <mergeCell ref="H51:J51"/>
  </mergeCells>
  <pageMargins left="0.8" right="0.7" top="0.48" bottom="0.5" header="0.5" footer="0.5"/>
  <pageSetup paperSize="9" scale="74" firstPageNumber="2" fitToHeight="0" orientation="portrait" useFirstPageNumber="1" r:id="rId1"/>
  <headerFooter>
    <oddFooter>&amp;L The accompanying notes form an integral part of the interim financial statements.
&amp;C&amp;P</oddFooter>
  </headerFooter>
  <rowBreaks count="1" manualBreakCount="1">
    <brk id="4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2AD7-24D4-4EB6-824F-07AC58FA4C60}">
  <dimension ref="A1:S68"/>
  <sheetViews>
    <sheetView topLeftCell="A67" zoomScaleNormal="100" zoomScaleSheetLayoutView="100" workbookViewId="0">
      <selection activeCell="A32" sqref="A32"/>
    </sheetView>
  </sheetViews>
  <sheetFormatPr defaultColWidth="9.140625" defaultRowHeight="15" x14ac:dyDescent="0.25"/>
  <cols>
    <col min="1" max="1" width="45.85546875" style="22" customWidth="1"/>
    <col min="2" max="2" width="6.42578125" customWidth="1"/>
    <col min="3" max="3" width="1.85546875" customWidth="1"/>
    <col min="4" max="4" width="14.140625" customWidth="1"/>
    <col min="5" max="5" width="1.85546875" customWidth="1"/>
    <col min="6" max="6" width="14.140625" customWidth="1"/>
    <col min="7" max="7" width="1.85546875" style="25" customWidth="1"/>
    <col min="8" max="8" width="14.140625" customWidth="1"/>
    <col min="9" max="9" width="1.85546875" customWidth="1"/>
    <col min="10" max="10" width="14.140625" customWidth="1"/>
  </cols>
  <sheetData>
    <row r="1" spans="1:10" ht="18.75" customHeight="1" x14ac:dyDescent="0.3">
      <c r="A1" s="5" t="s">
        <v>77</v>
      </c>
    </row>
    <row r="2" spans="1:10" ht="18.75" customHeight="1" x14ac:dyDescent="0.25">
      <c r="A2" s="7" t="s">
        <v>126</v>
      </c>
    </row>
    <row r="3" spans="1:10" ht="18.75" customHeight="1" x14ac:dyDescent="0.25">
      <c r="A3" s="23"/>
    </row>
    <row r="4" spans="1:10" ht="18.600000000000001" customHeight="1" x14ac:dyDescent="0.25">
      <c r="D4" s="145" t="s">
        <v>0</v>
      </c>
      <c r="E4" s="145"/>
      <c r="F4" s="145"/>
      <c r="H4" s="145" t="s">
        <v>36</v>
      </c>
      <c r="I4" s="145"/>
      <c r="J4" s="145"/>
    </row>
    <row r="5" spans="1:10" ht="18.600000000000001" customHeight="1" x14ac:dyDescent="0.25">
      <c r="B5" s="24"/>
      <c r="C5" s="24"/>
      <c r="D5" s="145" t="s">
        <v>35</v>
      </c>
      <c r="E5" s="145"/>
      <c r="F5" s="145"/>
      <c r="G5" s="15"/>
      <c r="H5" s="145" t="s">
        <v>35</v>
      </c>
      <c r="I5" s="145"/>
      <c r="J5" s="145"/>
    </row>
    <row r="6" spans="1:10" ht="18.600000000000001" customHeight="1" x14ac:dyDescent="0.25">
      <c r="B6" s="24"/>
      <c r="C6" s="24"/>
      <c r="D6" s="147" t="s">
        <v>127</v>
      </c>
      <c r="E6" s="147"/>
      <c r="F6" s="147"/>
      <c r="G6" s="15"/>
      <c r="H6" s="147" t="s">
        <v>127</v>
      </c>
      <c r="I6" s="147"/>
      <c r="J6" s="147"/>
    </row>
    <row r="7" spans="1:10" ht="18.600000000000001" customHeight="1" x14ac:dyDescent="0.25">
      <c r="B7" s="24"/>
      <c r="C7" s="24"/>
      <c r="D7" s="148" t="s">
        <v>244</v>
      </c>
      <c r="E7" s="149"/>
      <c r="F7" s="149"/>
      <c r="G7" s="15"/>
      <c r="H7" s="148" t="s">
        <v>244</v>
      </c>
      <c r="I7" s="149"/>
      <c r="J7" s="149"/>
    </row>
    <row r="8" spans="1:10" ht="18.600000000000001" customHeight="1" x14ac:dyDescent="0.25">
      <c r="B8" s="9"/>
      <c r="C8" s="24"/>
      <c r="D8" s="24">
        <v>2022</v>
      </c>
      <c r="E8" s="24"/>
      <c r="F8" s="24">
        <v>2021</v>
      </c>
      <c r="H8" s="24">
        <v>2022</v>
      </c>
      <c r="I8" s="24"/>
      <c r="J8" s="24">
        <v>2021</v>
      </c>
    </row>
    <row r="9" spans="1:10" ht="18.600000000000001" customHeight="1" x14ac:dyDescent="0.25">
      <c r="B9" s="9"/>
      <c r="C9" s="9"/>
      <c r="D9" s="144" t="s">
        <v>124</v>
      </c>
      <c r="E9" s="144"/>
      <c r="F9" s="144"/>
      <c r="G9" s="144"/>
      <c r="H9" s="144"/>
      <c r="I9" s="144"/>
      <c r="J9" s="144"/>
    </row>
    <row r="10" spans="1:10" ht="18.600000000000001" customHeight="1" x14ac:dyDescent="0.25">
      <c r="A10" s="21" t="s">
        <v>75</v>
      </c>
      <c r="B10" s="9"/>
    </row>
    <row r="11" spans="1:10" ht="18.600000000000001" customHeight="1" x14ac:dyDescent="0.25">
      <c r="A11" s="22" t="s">
        <v>85</v>
      </c>
      <c r="B11" s="9"/>
      <c r="D11" s="64">
        <v>488929</v>
      </c>
      <c r="E11" s="64"/>
      <c r="F11" s="64">
        <v>427341</v>
      </c>
      <c r="G11" s="64"/>
      <c r="H11" s="64">
        <v>97972</v>
      </c>
      <c r="I11" s="64"/>
      <c r="J11" s="64">
        <v>134338</v>
      </c>
    </row>
    <row r="12" spans="1:10" ht="18.600000000000001" customHeight="1" x14ac:dyDescent="0.25">
      <c r="A12" s="22" t="s">
        <v>86</v>
      </c>
      <c r="B12" s="9"/>
      <c r="C12" s="68"/>
      <c r="D12" s="64">
        <v>565860</v>
      </c>
      <c r="E12" s="64"/>
      <c r="F12" s="64">
        <v>167012</v>
      </c>
      <c r="G12" s="64"/>
      <c r="H12" s="64">
        <v>44348</v>
      </c>
      <c r="I12" s="64"/>
      <c r="J12" s="64">
        <v>3587</v>
      </c>
    </row>
    <row r="13" spans="1:10" ht="18.600000000000001" customHeight="1" x14ac:dyDescent="0.25">
      <c r="A13" s="22" t="s">
        <v>88</v>
      </c>
      <c r="B13" s="9"/>
      <c r="C13" s="68"/>
      <c r="D13" s="64">
        <v>70557</v>
      </c>
      <c r="E13" s="64"/>
      <c r="F13" s="64">
        <v>59789</v>
      </c>
      <c r="G13" s="64"/>
      <c r="H13" s="64">
        <v>69065</v>
      </c>
      <c r="I13" s="64"/>
      <c r="J13" s="64">
        <v>59076</v>
      </c>
    </row>
    <row r="14" spans="1:10" ht="18.600000000000001" customHeight="1" x14ac:dyDescent="0.25">
      <c r="A14" s="22" t="s">
        <v>258</v>
      </c>
      <c r="B14" s="9"/>
      <c r="C14" s="68"/>
      <c r="D14" s="64">
        <v>31987</v>
      </c>
      <c r="E14" s="64"/>
      <c r="F14" s="64">
        <v>7020</v>
      </c>
      <c r="G14" s="64"/>
      <c r="H14" s="64">
        <v>3879</v>
      </c>
      <c r="I14" s="64"/>
      <c r="J14" s="64">
        <v>7020</v>
      </c>
    </row>
    <row r="15" spans="1:10" ht="18.600000000000001" customHeight="1" x14ac:dyDescent="0.25">
      <c r="A15" s="22" t="s">
        <v>173</v>
      </c>
      <c r="B15" s="9"/>
      <c r="C15" s="68"/>
      <c r="D15" s="64">
        <v>4500</v>
      </c>
      <c r="E15" s="64"/>
      <c r="F15" s="64">
        <v>0</v>
      </c>
      <c r="G15" s="64"/>
      <c r="H15" s="64">
        <v>4500</v>
      </c>
      <c r="I15" s="64"/>
      <c r="J15" s="64">
        <v>0</v>
      </c>
    </row>
    <row r="16" spans="1:10" ht="18.600000000000001" customHeight="1" x14ac:dyDescent="0.25">
      <c r="A16" s="22" t="s">
        <v>19</v>
      </c>
      <c r="B16" s="9"/>
      <c r="C16" s="68"/>
      <c r="D16" s="64">
        <v>9712</v>
      </c>
      <c r="E16" s="64"/>
      <c r="F16" s="64">
        <v>13837</v>
      </c>
      <c r="G16" s="64"/>
      <c r="H16" s="64">
        <v>13479</v>
      </c>
      <c r="I16" s="64"/>
      <c r="J16" s="64">
        <v>11620</v>
      </c>
    </row>
    <row r="17" spans="1:17" ht="18.600000000000001" customHeight="1" x14ac:dyDescent="0.25">
      <c r="A17" s="3" t="s">
        <v>76</v>
      </c>
      <c r="B17" s="9"/>
      <c r="C17" s="11"/>
      <c r="D17" s="17">
        <f>SUM(D11:D16)</f>
        <v>1171545</v>
      </c>
      <c r="E17" s="11"/>
      <c r="F17" s="17">
        <f>SUM(F11:F16)</f>
        <v>674999</v>
      </c>
      <c r="G17" s="11"/>
      <c r="H17" s="17">
        <f>SUM(H11:H16)</f>
        <v>233243</v>
      </c>
      <c r="I17" s="11"/>
      <c r="J17" s="17">
        <f>SUM(J11:J16)</f>
        <v>215641</v>
      </c>
    </row>
    <row r="18" spans="1:17" ht="18.600000000000001" customHeight="1" x14ac:dyDescent="0.25">
      <c r="B18" s="9"/>
      <c r="C18" s="27"/>
      <c r="D18" s="27"/>
      <c r="E18" s="27"/>
      <c r="F18" s="27"/>
      <c r="G18" s="28"/>
      <c r="H18" s="27"/>
      <c r="I18" s="27"/>
      <c r="J18" s="27"/>
    </row>
    <row r="19" spans="1:17" ht="18.600000000000001" customHeight="1" x14ac:dyDescent="0.25">
      <c r="A19" s="21" t="s">
        <v>20</v>
      </c>
      <c r="B19" s="9"/>
      <c r="C19" s="27"/>
      <c r="D19" s="27"/>
      <c r="E19" s="27"/>
      <c r="F19" s="27"/>
      <c r="G19" s="28"/>
      <c r="H19" s="27"/>
      <c r="I19" s="27"/>
      <c r="J19" s="27"/>
    </row>
    <row r="20" spans="1:17" ht="18.600000000000001" customHeight="1" x14ac:dyDescent="0.25">
      <c r="A20" s="22" t="s">
        <v>87</v>
      </c>
      <c r="B20" s="9"/>
      <c r="C20" s="68"/>
      <c r="D20" s="64">
        <v>384747</v>
      </c>
      <c r="E20" s="64"/>
      <c r="F20" s="64">
        <v>317674</v>
      </c>
      <c r="G20" s="64"/>
      <c r="H20" s="64">
        <v>62351</v>
      </c>
      <c r="I20" s="64"/>
      <c r="J20" s="64">
        <v>90890</v>
      </c>
    </row>
    <row r="21" spans="1:17" ht="18.600000000000001" customHeight="1" x14ac:dyDescent="0.25">
      <c r="A21" s="22" t="s">
        <v>181</v>
      </c>
      <c r="B21" s="9"/>
      <c r="C21" s="68"/>
      <c r="D21" s="64">
        <v>380380</v>
      </c>
      <c r="E21" s="64"/>
      <c r="F21" s="64">
        <v>98647</v>
      </c>
      <c r="G21" s="64"/>
      <c r="H21" s="64">
        <v>4581</v>
      </c>
      <c r="I21" s="64"/>
      <c r="J21" s="64">
        <v>3181</v>
      </c>
    </row>
    <row r="22" spans="1:17" ht="18.600000000000001" customHeight="1" x14ac:dyDescent="0.25">
      <c r="A22" s="22" t="s">
        <v>91</v>
      </c>
      <c r="B22" s="9"/>
      <c r="C22" s="68"/>
      <c r="D22" s="64">
        <v>22516</v>
      </c>
      <c r="E22" s="64"/>
      <c r="F22" s="64">
        <v>22127</v>
      </c>
      <c r="G22" s="64"/>
      <c r="H22" s="64">
        <v>21963</v>
      </c>
      <c r="I22" s="64"/>
      <c r="J22" s="64">
        <v>22107</v>
      </c>
    </row>
    <row r="23" spans="1:17" ht="18.600000000000001" customHeight="1" x14ac:dyDescent="0.25">
      <c r="A23" s="22" t="s">
        <v>90</v>
      </c>
      <c r="B23" s="9"/>
      <c r="C23" s="68"/>
      <c r="D23" s="64">
        <v>123914</v>
      </c>
      <c r="E23" s="64"/>
      <c r="F23" s="64">
        <v>69169</v>
      </c>
      <c r="G23" s="64"/>
      <c r="H23" s="64">
        <v>16562</v>
      </c>
      <c r="I23" s="64"/>
      <c r="J23" s="64">
        <v>14061</v>
      </c>
    </row>
    <row r="24" spans="1:17" ht="18.600000000000001" customHeight="1" x14ac:dyDescent="0.25">
      <c r="A24" s="22" t="s">
        <v>38</v>
      </c>
      <c r="B24" s="9"/>
      <c r="C24" s="68"/>
      <c r="D24" s="64">
        <v>187348</v>
      </c>
      <c r="E24" s="64"/>
      <c r="F24" s="64">
        <v>69963</v>
      </c>
      <c r="G24" s="64"/>
      <c r="H24" s="64">
        <v>90780</v>
      </c>
      <c r="I24" s="64"/>
      <c r="J24" s="64">
        <v>42531</v>
      </c>
      <c r="K24" s="68"/>
      <c r="L24" s="68"/>
      <c r="M24" s="68"/>
      <c r="N24" s="68"/>
      <c r="O24" s="68"/>
      <c r="P24" s="68"/>
      <c r="Q24" s="68"/>
    </row>
    <row r="25" spans="1:17" ht="18.600000000000001" customHeight="1" x14ac:dyDescent="0.25">
      <c r="A25" s="3" t="s">
        <v>21</v>
      </c>
      <c r="B25" s="9"/>
      <c r="C25" s="68"/>
      <c r="D25" s="79">
        <f>SUM(D20:D24)</f>
        <v>1098905</v>
      </c>
      <c r="E25" s="64"/>
      <c r="F25" s="79">
        <f>SUM(F20:F24)</f>
        <v>577580</v>
      </c>
      <c r="G25" s="64"/>
      <c r="H25" s="79">
        <f>SUM(H20:H24)</f>
        <v>196237</v>
      </c>
      <c r="I25" s="64"/>
      <c r="J25" s="79">
        <f>SUM(J20:J24)</f>
        <v>172770</v>
      </c>
      <c r="K25" s="68"/>
      <c r="L25" s="68"/>
      <c r="M25" s="68"/>
      <c r="N25" s="68"/>
      <c r="O25" s="68"/>
      <c r="P25" s="68"/>
      <c r="Q25" s="68"/>
    </row>
    <row r="26" spans="1:17" ht="18.600000000000001" customHeight="1" x14ac:dyDescent="0.25">
      <c r="B26" s="9"/>
      <c r="C26" s="68"/>
      <c r="D26" s="64"/>
      <c r="E26" s="64"/>
      <c r="F26" s="64"/>
      <c r="G26" s="64"/>
      <c r="H26" s="64"/>
      <c r="I26" s="64"/>
      <c r="J26" s="64"/>
      <c r="K26" s="68"/>
      <c r="L26" s="68"/>
      <c r="M26" s="68"/>
      <c r="N26" s="68"/>
      <c r="O26" s="68"/>
      <c r="P26" s="68"/>
      <c r="Q26" s="68"/>
    </row>
    <row r="27" spans="1:17" ht="18.600000000000001" customHeight="1" x14ac:dyDescent="0.25">
      <c r="A27" s="3" t="s">
        <v>149</v>
      </c>
      <c r="B27" s="9"/>
      <c r="C27" s="68"/>
      <c r="D27" s="80">
        <f>D17-D25</f>
        <v>72640</v>
      </c>
      <c r="E27" s="64"/>
      <c r="F27" s="80">
        <f>F17-F25</f>
        <v>97419</v>
      </c>
      <c r="G27" s="64"/>
      <c r="H27" s="80">
        <f>H17-H25</f>
        <v>37006</v>
      </c>
      <c r="I27" s="64"/>
      <c r="J27" s="80">
        <f>J17-J25</f>
        <v>42871</v>
      </c>
      <c r="K27" s="68"/>
      <c r="L27" s="68"/>
      <c r="M27" s="68"/>
      <c r="N27" s="68"/>
      <c r="O27" s="68"/>
      <c r="P27" s="68"/>
      <c r="Q27" s="68"/>
    </row>
    <row r="28" spans="1:17" ht="18.600000000000001" customHeight="1" x14ac:dyDescent="0.25">
      <c r="A28" s="22" t="s">
        <v>39</v>
      </c>
      <c r="B28" s="9"/>
      <c r="C28" s="68"/>
      <c r="D28" s="64">
        <v>-47619</v>
      </c>
      <c r="E28" s="64"/>
      <c r="F28" s="64">
        <v>-8178</v>
      </c>
      <c r="G28" s="64"/>
      <c r="H28" s="64">
        <v>-44660</v>
      </c>
      <c r="I28" s="64"/>
      <c r="J28" s="64">
        <v>-6555</v>
      </c>
      <c r="K28" s="68"/>
      <c r="L28" s="68"/>
      <c r="M28" s="68"/>
      <c r="N28" s="68"/>
      <c r="O28" s="68"/>
      <c r="P28" s="68"/>
      <c r="Q28" s="68"/>
    </row>
    <row r="29" spans="1:17" ht="18.600000000000001" customHeight="1" x14ac:dyDescent="0.25">
      <c r="A29" s="22" t="s">
        <v>220</v>
      </c>
      <c r="B29" s="9"/>
      <c r="C29" s="68"/>
      <c r="D29" s="64">
        <v>4801</v>
      </c>
      <c r="E29" s="64"/>
      <c r="F29" s="64">
        <v>-4785</v>
      </c>
      <c r="G29" s="64"/>
      <c r="H29" s="64">
        <v>4801</v>
      </c>
      <c r="I29" s="64"/>
      <c r="J29" s="64">
        <v>-4785</v>
      </c>
      <c r="K29" s="68"/>
      <c r="L29" s="68"/>
      <c r="M29" s="68"/>
      <c r="N29" s="68"/>
      <c r="O29" s="68"/>
      <c r="P29" s="68"/>
      <c r="Q29" s="68"/>
    </row>
    <row r="30" spans="1:17" ht="18.600000000000001" customHeight="1" x14ac:dyDescent="0.25">
      <c r="A30" s="22" t="s">
        <v>229</v>
      </c>
      <c r="B30" s="9"/>
      <c r="C30" s="68"/>
      <c r="D30" s="64">
        <v>5615</v>
      </c>
      <c r="E30" s="64"/>
      <c r="F30" s="64">
        <v>-383</v>
      </c>
      <c r="G30" s="64"/>
      <c r="H30" s="64">
        <v>3019</v>
      </c>
      <c r="I30" s="64"/>
      <c r="J30" s="64">
        <v>424</v>
      </c>
      <c r="K30" s="68"/>
      <c r="L30" s="68"/>
      <c r="M30" s="68"/>
      <c r="N30" s="68"/>
      <c r="O30" s="68"/>
      <c r="P30" s="68"/>
      <c r="Q30" s="68"/>
    </row>
    <row r="31" spans="1:17" ht="18.600000000000001" customHeight="1" x14ac:dyDescent="0.25">
      <c r="A31" s="22" t="s">
        <v>228</v>
      </c>
      <c r="B31" s="9"/>
      <c r="C31" s="68"/>
      <c r="D31" s="64"/>
      <c r="E31" s="64"/>
      <c r="F31" s="64"/>
      <c r="G31" s="64"/>
      <c r="H31" s="64"/>
      <c r="I31" s="64"/>
      <c r="J31" s="64"/>
      <c r="K31" s="68"/>
      <c r="L31" s="68"/>
      <c r="M31" s="68"/>
      <c r="N31" s="68"/>
      <c r="O31" s="68"/>
      <c r="P31" s="68"/>
      <c r="Q31" s="68"/>
    </row>
    <row r="32" spans="1:17" ht="18.600000000000001" customHeight="1" x14ac:dyDescent="0.25">
      <c r="A32" s="22" t="s">
        <v>227</v>
      </c>
      <c r="B32" s="9"/>
      <c r="C32" s="68"/>
      <c r="D32" s="64">
        <v>482319</v>
      </c>
      <c r="E32" s="64"/>
      <c r="F32" s="64">
        <v>0</v>
      </c>
      <c r="G32" s="64"/>
      <c r="H32" s="64">
        <v>482319</v>
      </c>
      <c r="I32" s="64"/>
      <c r="J32" s="64">
        <v>0</v>
      </c>
      <c r="K32" s="68"/>
      <c r="L32" s="68"/>
      <c r="M32" s="68"/>
      <c r="N32" s="68"/>
      <c r="O32" s="68"/>
      <c r="P32" s="68"/>
      <c r="Q32" s="68"/>
    </row>
    <row r="33" spans="1:19" ht="18.600000000000001" customHeight="1" x14ac:dyDescent="0.25">
      <c r="A33" s="22" t="s">
        <v>231</v>
      </c>
      <c r="B33" s="9"/>
      <c r="C33" s="68"/>
      <c r="D33" s="64"/>
      <c r="E33" s="64"/>
      <c r="F33" s="64"/>
      <c r="G33" s="64"/>
      <c r="H33" s="64"/>
      <c r="I33" s="64"/>
      <c r="J33" s="64"/>
      <c r="K33" s="68"/>
      <c r="L33" s="68"/>
      <c r="M33" s="68"/>
      <c r="N33" s="68"/>
      <c r="O33" s="68"/>
      <c r="P33" s="68"/>
      <c r="Q33" s="68"/>
    </row>
    <row r="34" spans="1:19" ht="18.600000000000001" customHeight="1" x14ac:dyDescent="0.25">
      <c r="A34" s="22" t="s">
        <v>230</v>
      </c>
      <c r="B34" s="9"/>
      <c r="C34" s="68"/>
      <c r="D34" s="76">
        <v>5987</v>
      </c>
      <c r="E34" s="64"/>
      <c r="F34" s="76">
        <v>-382</v>
      </c>
      <c r="G34" s="64"/>
      <c r="H34" s="76">
        <v>0</v>
      </c>
      <c r="I34" s="64"/>
      <c r="J34" s="76">
        <v>0</v>
      </c>
      <c r="K34" s="68"/>
      <c r="L34" s="68"/>
      <c r="M34" s="68"/>
      <c r="N34" s="68"/>
      <c r="O34" s="68"/>
      <c r="P34" s="68"/>
      <c r="Q34" s="68"/>
    </row>
    <row r="35" spans="1:19" ht="18.600000000000001" customHeight="1" x14ac:dyDescent="0.25">
      <c r="A35" s="3" t="s">
        <v>150</v>
      </c>
      <c r="B35" s="9"/>
      <c r="C35" s="11"/>
      <c r="D35" s="11">
        <f>SUM(D27:D34)</f>
        <v>523743</v>
      </c>
      <c r="E35" s="11"/>
      <c r="F35" s="11">
        <f>SUM(F27:F34)</f>
        <v>83691</v>
      </c>
      <c r="G35" s="11"/>
      <c r="H35" s="11">
        <f>SUM(H27:H34)</f>
        <v>482485</v>
      </c>
      <c r="I35" s="11"/>
      <c r="J35" s="11">
        <f>SUM(J27:J34)</f>
        <v>31955</v>
      </c>
    </row>
    <row r="36" spans="1:19" ht="18.600000000000001" customHeight="1" x14ac:dyDescent="0.25">
      <c r="A36" s="22" t="s">
        <v>58</v>
      </c>
      <c r="B36" s="9"/>
      <c r="C36" s="68"/>
      <c r="D36" s="64">
        <v>-12587</v>
      </c>
      <c r="E36" s="64"/>
      <c r="F36" s="64">
        <v>-12309</v>
      </c>
      <c r="G36" s="64"/>
      <c r="H36" s="64">
        <v>-14916</v>
      </c>
      <c r="I36" s="64"/>
      <c r="J36" s="64">
        <v>-6340</v>
      </c>
      <c r="M36" s="67"/>
      <c r="N36" s="67"/>
      <c r="O36" s="67"/>
      <c r="P36" s="67"/>
      <c r="Q36" s="67"/>
      <c r="R36" s="67"/>
      <c r="S36" s="67"/>
    </row>
    <row r="37" spans="1:19" s="23" customFormat="1" ht="18.600000000000001" customHeight="1" thickBot="1" x14ac:dyDescent="0.3">
      <c r="A37" s="3" t="s">
        <v>151</v>
      </c>
      <c r="B37" s="9"/>
      <c r="C37" s="11"/>
      <c r="D37" s="31">
        <f>SUM(D35:D36)</f>
        <v>511156</v>
      </c>
      <c r="E37" s="11"/>
      <c r="F37" s="31">
        <f>SUM(F35:F36)</f>
        <v>71382</v>
      </c>
      <c r="G37" s="11"/>
      <c r="H37" s="31">
        <f>SUM(H35:H36)</f>
        <v>467569</v>
      </c>
      <c r="I37" s="11"/>
      <c r="J37" s="31">
        <f>SUM(J35:J36)</f>
        <v>25615</v>
      </c>
    </row>
    <row r="38" spans="1:19" s="23" customFormat="1" ht="18.600000000000001" customHeight="1" thickTop="1" x14ac:dyDescent="0.25">
      <c r="A38" s="3"/>
      <c r="B38" s="9"/>
      <c r="C38" s="11"/>
      <c r="D38" s="11"/>
      <c r="E38" s="11"/>
      <c r="F38" s="11"/>
      <c r="G38" s="11"/>
      <c r="H38" s="11"/>
      <c r="I38" s="11"/>
      <c r="J38" s="11"/>
    </row>
    <row r="39" spans="1:19" s="23" customFormat="1" ht="18.600000000000001" customHeight="1" x14ac:dyDescent="0.25">
      <c r="A39" s="3" t="s">
        <v>69</v>
      </c>
      <c r="B39" s="9"/>
      <c r="C39" s="11"/>
      <c r="D39" s="11"/>
      <c r="E39" s="11"/>
      <c r="F39" s="11"/>
      <c r="G39" s="11"/>
      <c r="H39" s="11"/>
      <c r="I39" s="11"/>
      <c r="J39" s="11"/>
    </row>
    <row r="40" spans="1:19" s="23" customFormat="1" ht="18.600000000000001" customHeight="1" x14ac:dyDescent="0.25">
      <c r="A40" s="3" t="s">
        <v>152</v>
      </c>
      <c r="B40" s="9"/>
      <c r="C40" s="11"/>
      <c r="D40" s="138">
        <v>0</v>
      </c>
      <c r="E40" s="139"/>
      <c r="F40" s="138">
        <v>0</v>
      </c>
      <c r="G40" s="139"/>
      <c r="H40" s="138">
        <v>0</v>
      </c>
      <c r="I40" s="139"/>
      <c r="J40" s="138">
        <v>0</v>
      </c>
    </row>
    <row r="41" spans="1:19" s="23" customFormat="1" ht="18.600000000000001" customHeight="1" x14ac:dyDescent="0.25">
      <c r="A41" s="3"/>
      <c r="B41" s="9"/>
      <c r="C41" s="11"/>
      <c r="D41" s="80"/>
      <c r="E41" s="11"/>
      <c r="F41" s="80"/>
      <c r="G41" s="63"/>
      <c r="H41" s="80"/>
      <c r="I41" s="63"/>
      <c r="J41" s="80"/>
    </row>
    <row r="42" spans="1:19" ht="18.600000000000001" customHeight="1" thickBot="1" x14ac:dyDescent="0.3">
      <c r="A42" s="23" t="s">
        <v>131</v>
      </c>
      <c r="B42" s="9"/>
      <c r="C42" s="11"/>
      <c r="D42" s="18">
        <f>D37+D40</f>
        <v>511156</v>
      </c>
      <c r="E42" s="11"/>
      <c r="F42" s="18">
        <f>F37+F40</f>
        <v>71382</v>
      </c>
      <c r="G42" s="11"/>
      <c r="H42" s="18">
        <f>H37+H40</f>
        <v>467569</v>
      </c>
      <c r="I42" s="11"/>
      <c r="J42" s="18">
        <f>J37+J40</f>
        <v>25615</v>
      </c>
    </row>
    <row r="43" spans="1:19" ht="18.600000000000001" customHeight="1" thickTop="1" x14ac:dyDescent="0.25">
      <c r="A43"/>
      <c r="B43" s="9"/>
      <c r="C43" s="27"/>
      <c r="D43" s="27"/>
      <c r="E43" s="27"/>
      <c r="F43" s="27"/>
      <c r="G43" s="28"/>
      <c r="H43" s="27"/>
      <c r="I43" s="27"/>
      <c r="J43" s="27"/>
    </row>
    <row r="44" spans="1:19" ht="18.75" customHeight="1" x14ac:dyDescent="0.3">
      <c r="A44" s="5" t="s">
        <v>77</v>
      </c>
    </row>
    <row r="45" spans="1:19" ht="18.75" customHeight="1" x14ac:dyDescent="0.25">
      <c r="A45" s="7" t="s">
        <v>126</v>
      </c>
    </row>
    <row r="46" spans="1:19" ht="18.75" customHeight="1" x14ac:dyDescent="0.25">
      <c r="A46" s="23"/>
    </row>
    <row r="47" spans="1:19" ht="18.75" customHeight="1" x14ac:dyDescent="0.25">
      <c r="D47" s="145" t="s">
        <v>0</v>
      </c>
      <c r="E47" s="145"/>
      <c r="F47" s="145"/>
      <c r="H47" s="145" t="s">
        <v>36</v>
      </c>
      <c r="I47" s="145"/>
      <c r="J47" s="145"/>
    </row>
    <row r="48" spans="1:19" ht="18.75" customHeight="1" x14ac:dyDescent="0.25">
      <c r="B48" s="24"/>
      <c r="C48" s="24"/>
      <c r="D48" s="145" t="s">
        <v>35</v>
      </c>
      <c r="E48" s="145"/>
      <c r="F48" s="145"/>
      <c r="G48" s="15"/>
      <c r="H48" s="145" t="s">
        <v>35</v>
      </c>
      <c r="I48" s="145"/>
      <c r="J48" s="145"/>
    </row>
    <row r="49" spans="1:10" ht="18.75" customHeight="1" x14ac:dyDescent="0.25">
      <c r="B49" s="24"/>
      <c r="C49" s="24"/>
      <c r="D49" s="147" t="s">
        <v>127</v>
      </c>
      <c r="E49" s="147"/>
      <c r="F49" s="147"/>
      <c r="G49" s="15"/>
      <c r="H49" s="147" t="s">
        <v>127</v>
      </c>
      <c r="I49" s="147"/>
      <c r="J49" s="147"/>
    </row>
    <row r="50" spans="1:10" ht="18.75" customHeight="1" x14ac:dyDescent="0.25">
      <c r="B50" s="24"/>
      <c r="C50" s="24"/>
      <c r="D50" s="148" t="s">
        <v>244</v>
      </c>
      <c r="E50" s="149"/>
      <c r="F50" s="149"/>
      <c r="G50" s="15"/>
      <c r="H50" s="148" t="s">
        <v>244</v>
      </c>
      <c r="I50" s="149"/>
      <c r="J50" s="149"/>
    </row>
    <row r="51" spans="1:10" ht="18.75" customHeight="1" x14ac:dyDescent="0.25">
      <c r="B51" s="9" t="s">
        <v>2</v>
      </c>
      <c r="C51" s="24"/>
      <c r="D51" s="24">
        <v>2022</v>
      </c>
      <c r="E51" s="24"/>
      <c r="F51" s="24">
        <v>2021</v>
      </c>
      <c r="H51" s="24">
        <v>2022</v>
      </c>
      <c r="I51" s="24"/>
      <c r="J51" s="24">
        <v>2021</v>
      </c>
    </row>
    <row r="52" spans="1:10" ht="18.75" customHeight="1" x14ac:dyDescent="0.25">
      <c r="B52" s="9"/>
      <c r="C52" s="9"/>
      <c r="D52" s="144" t="s">
        <v>124</v>
      </c>
      <c r="E52" s="144"/>
      <c r="F52" s="144"/>
      <c r="G52" s="144"/>
      <c r="H52" s="144"/>
      <c r="I52" s="144"/>
      <c r="J52" s="144"/>
    </row>
    <row r="53" spans="1:10" s="23" customFormat="1" ht="18.75" customHeight="1" x14ac:dyDescent="0.25">
      <c r="A53" s="3" t="s">
        <v>259</v>
      </c>
      <c r="B53" s="59"/>
      <c r="C53" s="59"/>
      <c r="D53" s="59"/>
      <c r="E53" s="59"/>
      <c r="F53" s="59"/>
      <c r="G53" s="59"/>
      <c r="H53" s="59"/>
      <c r="I53" s="59"/>
      <c r="J53" s="59"/>
    </row>
    <row r="54" spans="1:10" ht="18.75" customHeight="1" x14ac:dyDescent="0.25">
      <c r="A54" s="22" t="s">
        <v>92</v>
      </c>
      <c r="B54" s="9"/>
      <c r="C54" s="9"/>
      <c r="D54" s="68">
        <f>D56-D55</f>
        <v>500676</v>
      </c>
      <c r="E54" s="9"/>
      <c r="F54" s="68">
        <v>56053</v>
      </c>
      <c r="G54" s="9"/>
      <c r="H54" s="68">
        <f>H37</f>
        <v>467569</v>
      </c>
      <c r="I54" s="9"/>
      <c r="J54" s="68">
        <v>25615</v>
      </c>
    </row>
    <row r="55" spans="1:10" ht="18.75" customHeight="1" x14ac:dyDescent="0.25">
      <c r="A55" s="22" t="s">
        <v>93</v>
      </c>
      <c r="B55" s="9"/>
      <c r="C55" s="9"/>
      <c r="D55" s="71">
        <v>10480</v>
      </c>
      <c r="E55" s="9"/>
      <c r="F55" s="71">
        <v>15329</v>
      </c>
      <c r="G55" s="9"/>
      <c r="H55" s="98">
        <v>0</v>
      </c>
      <c r="I55" s="9"/>
      <c r="J55" s="98">
        <v>0</v>
      </c>
    </row>
    <row r="56" spans="1:10" s="23" customFormat="1" ht="18.75" customHeight="1" thickBot="1" x14ac:dyDescent="0.3">
      <c r="A56" s="3" t="s">
        <v>151</v>
      </c>
      <c r="B56" s="59"/>
      <c r="C56" s="59"/>
      <c r="D56" s="18">
        <f>D37</f>
        <v>511156</v>
      </c>
      <c r="E56" s="59"/>
      <c r="F56" s="18">
        <f>F37</f>
        <v>71382</v>
      </c>
      <c r="G56" s="59"/>
      <c r="H56" s="18">
        <f>SUM(H54:H55)</f>
        <v>467569</v>
      </c>
      <c r="I56" s="59"/>
      <c r="J56" s="18">
        <f>J37</f>
        <v>25615</v>
      </c>
    </row>
    <row r="57" spans="1:10" ht="18.75" customHeight="1" thickTop="1" x14ac:dyDescent="0.25">
      <c r="B57" s="9"/>
      <c r="C57" s="9"/>
      <c r="D57" s="9"/>
      <c r="E57" s="9"/>
      <c r="F57" s="9"/>
      <c r="G57" s="9"/>
      <c r="H57" s="9"/>
      <c r="I57" s="9"/>
      <c r="J57" s="9"/>
    </row>
    <row r="58" spans="1:10" s="23" customFormat="1" ht="18.75" customHeight="1" x14ac:dyDescent="0.25">
      <c r="A58" s="3" t="s">
        <v>260</v>
      </c>
      <c r="B58" s="59"/>
      <c r="C58" s="59"/>
      <c r="D58" s="59"/>
      <c r="E58" s="59"/>
      <c r="F58" s="59"/>
      <c r="G58" s="59"/>
      <c r="H58" s="59"/>
      <c r="I58" s="59"/>
      <c r="J58" s="59"/>
    </row>
    <row r="59" spans="1:10" ht="18.75" customHeight="1" x14ac:dyDescent="0.25">
      <c r="A59" s="22" t="s">
        <v>92</v>
      </c>
      <c r="B59" s="9"/>
      <c r="C59" s="9"/>
      <c r="D59" s="68">
        <f>D61-D60</f>
        <v>500676</v>
      </c>
      <c r="E59" s="9"/>
      <c r="F59" s="68">
        <v>56053</v>
      </c>
      <c r="G59" s="9"/>
      <c r="H59" s="68">
        <f>H42</f>
        <v>467569</v>
      </c>
      <c r="I59" s="9"/>
      <c r="J59" s="68">
        <v>25615</v>
      </c>
    </row>
    <row r="60" spans="1:10" ht="18.75" customHeight="1" x14ac:dyDescent="0.25">
      <c r="A60" s="22" t="s">
        <v>93</v>
      </c>
      <c r="B60" s="9"/>
      <c r="C60" s="9"/>
      <c r="D60" s="71">
        <v>10480</v>
      </c>
      <c r="E60" s="9"/>
      <c r="F60" s="71">
        <v>15329</v>
      </c>
      <c r="G60" s="9"/>
      <c r="H60" s="98">
        <v>0</v>
      </c>
      <c r="I60" s="9"/>
      <c r="J60" s="98">
        <v>0</v>
      </c>
    </row>
    <row r="61" spans="1:10" s="23" customFormat="1" ht="18.75" customHeight="1" thickBot="1" x14ac:dyDescent="0.3">
      <c r="A61" s="3" t="s">
        <v>131</v>
      </c>
      <c r="B61" s="59"/>
      <c r="C61" s="59"/>
      <c r="D61" s="18">
        <f>D42</f>
        <v>511156</v>
      </c>
      <c r="E61" s="59"/>
      <c r="F61" s="18">
        <f>F42</f>
        <v>71382</v>
      </c>
      <c r="G61" s="59"/>
      <c r="H61" s="18">
        <f>SUM(H59:H60)</f>
        <v>467569</v>
      </c>
      <c r="I61" s="59"/>
      <c r="J61" s="18">
        <f>J42</f>
        <v>25615</v>
      </c>
    </row>
    <row r="62" spans="1:10" ht="18.75" customHeight="1" thickTop="1" x14ac:dyDescent="0.25">
      <c r="B62" s="9"/>
      <c r="C62" s="9"/>
      <c r="D62" s="9"/>
      <c r="E62" s="9"/>
      <c r="F62" s="9"/>
      <c r="G62" s="9"/>
      <c r="H62" s="9"/>
      <c r="I62" s="9"/>
      <c r="J62" s="9"/>
    </row>
    <row r="63" spans="1:10" ht="18.75" customHeight="1" thickBot="1" x14ac:dyDescent="0.3">
      <c r="A63" s="21" t="s">
        <v>187</v>
      </c>
      <c r="B63" s="9">
        <v>11</v>
      </c>
      <c r="C63" s="9"/>
      <c r="D63" s="126">
        <v>0.3427</v>
      </c>
      <c r="E63" s="112"/>
      <c r="F63" s="126">
        <v>5.3800000000000001E-2</v>
      </c>
      <c r="G63" s="112"/>
      <c r="H63" s="126">
        <v>0.3201</v>
      </c>
      <c r="I63" s="112"/>
      <c r="J63" s="126">
        <v>2.46E-2</v>
      </c>
    </row>
    <row r="64" spans="1:10" ht="18.75" customHeight="1" thickTop="1" thickBot="1" x14ac:dyDescent="0.3">
      <c r="A64" s="3" t="s">
        <v>188</v>
      </c>
      <c r="B64" s="9">
        <v>11</v>
      </c>
      <c r="C64" s="9"/>
      <c r="D64" s="126">
        <v>0.33879999999999999</v>
      </c>
      <c r="E64" s="112"/>
      <c r="F64" s="126">
        <v>5.2499999999999998E-2</v>
      </c>
      <c r="G64" s="112"/>
      <c r="H64" s="126">
        <v>0.31640000000000001</v>
      </c>
      <c r="I64" s="112"/>
      <c r="J64" s="126">
        <v>2.4E-2</v>
      </c>
    </row>
    <row r="65" spans="2:12" ht="18.75" customHeight="1" thickTop="1" x14ac:dyDescent="0.25">
      <c r="B65" s="9"/>
      <c r="C65" s="9"/>
      <c r="D65" s="68"/>
      <c r="E65" s="9"/>
      <c r="F65" s="68"/>
      <c r="G65" s="9"/>
      <c r="H65" s="68"/>
      <c r="I65" s="9"/>
      <c r="J65" s="68"/>
    </row>
    <row r="66" spans="2:12" ht="18.75" customHeight="1" x14ac:dyDescent="0.25">
      <c r="B66" s="9"/>
      <c r="C66" s="30"/>
      <c r="D66" s="29"/>
      <c r="E66" s="30"/>
      <c r="F66" s="29"/>
      <c r="G66" s="30"/>
      <c r="H66" s="32"/>
      <c r="I66" s="30"/>
      <c r="J66" s="32"/>
    </row>
    <row r="67" spans="2:12" ht="18.75" customHeight="1" x14ac:dyDescent="0.25">
      <c r="B67" s="111"/>
      <c r="C67" s="53"/>
      <c r="D67" s="111"/>
      <c r="E67" s="53"/>
      <c r="F67" s="111"/>
      <c r="G67" s="110"/>
      <c r="H67" s="111"/>
      <c r="I67" s="53"/>
      <c r="J67" s="111"/>
      <c r="K67" s="111"/>
      <c r="L67" s="111"/>
    </row>
    <row r="68" spans="2:12" ht="18.75" customHeight="1" x14ac:dyDescent="0.25">
      <c r="B68" s="111"/>
      <c r="C68" s="53"/>
      <c r="D68" s="111"/>
      <c r="E68" s="53"/>
      <c r="F68" s="111"/>
      <c r="G68" s="110"/>
      <c r="H68" s="111"/>
      <c r="I68" s="53"/>
      <c r="J68" s="111"/>
      <c r="K68" s="111"/>
      <c r="L68" s="111"/>
    </row>
  </sheetData>
  <mergeCells count="18">
    <mergeCell ref="D48:F48"/>
    <mergeCell ref="H48:J48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7:F47"/>
    <mergeCell ref="H47:J47"/>
    <mergeCell ref="D49:F49"/>
    <mergeCell ref="H49:J49"/>
    <mergeCell ref="D50:F50"/>
    <mergeCell ref="H50:J50"/>
    <mergeCell ref="D52:J52"/>
  </mergeCells>
  <pageMargins left="0.7" right="0.7" top="0.75" bottom="0.75" header="0.3" footer="0.3"/>
  <pageSetup paperSize="9" scale="76" firstPageNumber="4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4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568AC-4DD7-4D0C-A357-E91CCC11C40F}">
  <dimension ref="A1:S74"/>
  <sheetViews>
    <sheetView topLeftCell="A69" zoomScaleNormal="100" zoomScaleSheetLayoutView="90" workbookViewId="0">
      <selection activeCell="A32" sqref="A32"/>
    </sheetView>
  </sheetViews>
  <sheetFormatPr defaultColWidth="9.140625" defaultRowHeight="15" x14ac:dyDescent="0.25"/>
  <cols>
    <col min="1" max="1" width="45.85546875" style="22" customWidth="1"/>
    <col min="2" max="2" width="6.42578125" customWidth="1"/>
    <col min="3" max="3" width="1.85546875" customWidth="1"/>
    <col min="4" max="4" width="14.140625" customWidth="1"/>
    <col min="5" max="5" width="1.85546875" customWidth="1"/>
    <col min="6" max="6" width="14.140625" customWidth="1"/>
    <col min="7" max="7" width="1.85546875" style="25" customWidth="1"/>
    <col min="8" max="8" width="14.140625" customWidth="1"/>
    <col min="9" max="9" width="1.85546875" customWidth="1"/>
    <col min="10" max="10" width="14.140625" customWidth="1"/>
  </cols>
  <sheetData>
    <row r="1" spans="1:10" ht="18.75" customHeight="1" x14ac:dyDescent="0.3">
      <c r="A1" s="5" t="s">
        <v>77</v>
      </c>
    </row>
    <row r="2" spans="1:10" ht="18.75" customHeight="1" x14ac:dyDescent="0.25">
      <c r="A2" s="7" t="s">
        <v>126</v>
      </c>
    </row>
    <row r="3" spans="1:10" ht="18.75" customHeight="1" x14ac:dyDescent="0.25">
      <c r="A3" s="23"/>
    </row>
    <row r="4" spans="1:10" ht="18.600000000000001" customHeight="1" x14ac:dyDescent="0.25">
      <c r="D4" s="145" t="s">
        <v>0</v>
      </c>
      <c r="E4" s="145"/>
      <c r="F4" s="145"/>
      <c r="H4" s="145" t="s">
        <v>36</v>
      </c>
      <c r="I4" s="145"/>
      <c r="J4" s="145"/>
    </row>
    <row r="5" spans="1:10" ht="18.600000000000001" customHeight="1" x14ac:dyDescent="0.25">
      <c r="B5" s="24"/>
      <c r="C5" s="24"/>
      <c r="D5" s="145" t="s">
        <v>35</v>
      </c>
      <c r="E5" s="145"/>
      <c r="F5" s="145"/>
      <c r="G5" s="15"/>
      <c r="H5" s="145" t="s">
        <v>35</v>
      </c>
      <c r="I5" s="145"/>
      <c r="J5" s="145"/>
    </row>
    <row r="6" spans="1:10" ht="18.600000000000001" customHeight="1" x14ac:dyDescent="0.25">
      <c r="B6" s="24"/>
      <c r="C6" s="24"/>
      <c r="D6" s="147" t="s">
        <v>245</v>
      </c>
      <c r="E6" s="147"/>
      <c r="F6" s="147"/>
      <c r="G6" s="15"/>
      <c r="H6" s="147" t="s">
        <v>245</v>
      </c>
      <c r="I6" s="147"/>
      <c r="J6" s="147"/>
    </row>
    <row r="7" spans="1:10" ht="18.600000000000001" customHeight="1" x14ac:dyDescent="0.25">
      <c r="B7" s="24"/>
      <c r="C7" s="24"/>
      <c r="D7" s="148" t="s">
        <v>244</v>
      </c>
      <c r="E7" s="149"/>
      <c r="F7" s="149"/>
      <c r="G7" s="15"/>
      <c r="H7" s="148" t="s">
        <v>244</v>
      </c>
      <c r="I7" s="149"/>
      <c r="J7" s="149"/>
    </row>
    <row r="8" spans="1:10" ht="18.600000000000001" customHeight="1" x14ac:dyDescent="0.25">
      <c r="B8" s="9" t="s">
        <v>2</v>
      </c>
      <c r="C8" s="24"/>
      <c r="D8" s="24">
        <v>2022</v>
      </c>
      <c r="E8" s="24"/>
      <c r="F8" s="24">
        <v>2021</v>
      </c>
      <c r="H8" s="24">
        <v>2022</v>
      </c>
      <c r="I8" s="24"/>
      <c r="J8" s="24">
        <v>2021</v>
      </c>
    </row>
    <row r="9" spans="1:10" ht="18.600000000000001" customHeight="1" x14ac:dyDescent="0.25">
      <c r="B9" s="9"/>
      <c r="C9" s="9"/>
      <c r="D9" s="144" t="s">
        <v>124</v>
      </c>
      <c r="E9" s="144"/>
      <c r="F9" s="144"/>
      <c r="G9" s="144"/>
      <c r="H9" s="144"/>
      <c r="I9" s="144"/>
      <c r="J9" s="144"/>
    </row>
    <row r="10" spans="1:10" ht="18.600000000000001" customHeight="1" x14ac:dyDescent="0.25">
      <c r="A10" s="21" t="s">
        <v>75</v>
      </c>
      <c r="B10" s="9"/>
    </row>
    <row r="11" spans="1:10" ht="18.600000000000001" customHeight="1" x14ac:dyDescent="0.25">
      <c r="A11" s="22" t="s">
        <v>85</v>
      </c>
      <c r="B11" s="9"/>
      <c r="D11" s="64">
        <v>1304620</v>
      </c>
      <c r="E11" s="64"/>
      <c r="F11" s="64">
        <v>803123</v>
      </c>
      <c r="G11" s="64"/>
      <c r="H11" s="64">
        <v>322188</v>
      </c>
      <c r="I11" s="64"/>
      <c r="J11" s="64">
        <v>435684</v>
      </c>
    </row>
    <row r="12" spans="1:10" ht="18.600000000000001" customHeight="1" x14ac:dyDescent="0.25">
      <c r="A12" s="22" t="s">
        <v>86</v>
      </c>
      <c r="B12" s="9"/>
      <c r="C12" s="68"/>
      <c r="D12" s="64">
        <v>1095810</v>
      </c>
      <c r="E12" s="64"/>
      <c r="F12" s="64">
        <v>411568</v>
      </c>
      <c r="G12" s="64"/>
      <c r="H12" s="64">
        <v>45375</v>
      </c>
      <c r="I12" s="64"/>
      <c r="J12" s="64">
        <v>9914</v>
      </c>
    </row>
    <row r="13" spans="1:10" ht="18.600000000000001" customHeight="1" x14ac:dyDescent="0.25">
      <c r="A13" s="22" t="s">
        <v>88</v>
      </c>
      <c r="B13" s="9"/>
      <c r="C13" s="68"/>
      <c r="D13" s="64">
        <v>207141</v>
      </c>
      <c r="E13" s="64"/>
      <c r="F13" s="64">
        <v>172363</v>
      </c>
      <c r="G13" s="64"/>
      <c r="H13" s="64">
        <v>202479</v>
      </c>
      <c r="I13" s="64"/>
      <c r="J13" s="64">
        <v>171650</v>
      </c>
    </row>
    <row r="14" spans="1:10" ht="18.600000000000001" customHeight="1" x14ac:dyDescent="0.25">
      <c r="A14" s="22" t="s">
        <v>89</v>
      </c>
      <c r="B14" s="9"/>
      <c r="C14" s="68"/>
      <c r="D14" s="64">
        <v>40775</v>
      </c>
      <c r="E14" s="64"/>
      <c r="F14" s="64">
        <v>25703</v>
      </c>
      <c r="G14" s="64"/>
      <c r="H14" s="64">
        <v>11890</v>
      </c>
      <c r="I14" s="64"/>
      <c r="J14" s="64">
        <v>25703</v>
      </c>
    </row>
    <row r="15" spans="1:10" ht="18.600000000000001" customHeight="1" x14ac:dyDescent="0.25">
      <c r="A15" s="22" t="s">
        <v>173</v>
      </c>
      <c r="B15" s="9"/>
      <c r="C15" s="68"/>
      <c r="D15" s="64">
        <v>4500</v>
      </c>
      <c r="E15" s="64"/>
      <c r="F15" s="64">
        <v>0</v>
      </c>
      <c r="G15" s="64"/>
      <c r="H15" s="64">
        <v>671322</v>
      </c>
      <c r="I15" s="64"/>
      <c r="J15" s="64">
        <v>0</v>
      </c>
    </row>
    <row r="16" spans="1:10" ht="18.600000000000001" customHeight="1" x14ac:dyDescent="0.25">
      <c r="A16" s="22" t="s">
        <v>19</v>
      </c>
      <c r="B16" s="9"/>
      <c r="C16" s="68"/>
      <c r="D16" s="64">
        <v>180894</v>
      </c>
      <c r="E16" s="64"/>
      <c r="F16" s="64">
        <v>31628</v>
      </c>
      <c r="G16" s="64"/>
      <c r="H16" s="64">
        <v>55486</v>
      </c>
      <c r="I16" s="64"/>
      <c r="J16" s="64">
        <v>32453</v>
      </c>
    </row>
    <row r="17" spans="1:17" ht="18.600000000000001" customHeight="1" x14ac:dyDescent="0.25">
      <c r="A17" s="3" t="s">
        <v>76</v>
      </c>
      <c r="B17" s="9">
        <v>10</v>
      </c>
      <c r="C17" s="11"/>
      <c r="D17" s="17">
        <f>SUM(D11:D16)</f>
        <v>2833740</v>
      </c>
      <c r="E17" s="11"/>
      <c r="F17" s="17">
        <f>SUM(F11:F16)</f>
        <v>1444385</v>
      </c>
      <c r="G17" s="11"/>
      <c r="H17" s="17">
        <f>SUM(H11:H16)</f>
        <v>1308740</v>
      </c>
      <c r="I17" s="11"/>
      <c r="J17" s="17">
        <f>SUM(J11:J16)</f>
        <v>675404</v>
      </c>
    </row>
    <row r="18" spans="1:17" ht="18.600000000000001" customHeight="1" x14ac:dyDescent="0.25">
      <c r="B18" s="9"/>
      <c r="C18" s="27"/>
      <c r="D18" s="27"/>
      <c r="E18" s="27"/>
      <c r="F18" s="27"/>
      <c r="G18" s="28"/>
      <c r="H18" s="27"/>
      <c r="I18" s="27"/>
      <c r="J18" s="27"/>
    </row>
    <row r="19" spans="1:17" ht="18.600000000000001" customHeight="1" x14ac:dyDescent="0.25">
      <c r="A19" s="21" t="s">
        <v>20</v>
      </c>
      <c r="B19" s="9"/>
      <c r="C19" s="27"/>
      <c r="D19" s="27"/>
      <c r="E19" s="27"/>
      <c r="F19" s="27"/>
      <c r="G19" s="28"/>
      <c r="H19" s="27"/>
      <c r="I19" s="27"/>
      <c r="J19" s="27"/>
    </row>
    <row r="20" spans="1:17" ht="18.600000000000001" customHeight="1" x14ac:dyDescent="0.25">
      <c r="A20" s="22" t="s">
        <v>87</v>
      </c>
      <c r="B20" s="9"/>
      <c r="C20" s="68"/>
      <c r="D20" s="64">
        <v>1020243</v>
      </c>
      <c r="E20" s="64"/>
      <c r="F20" s="64">
        <v>529526</v>
      </c>
      <c r="G20" s="64"/>
      <c r="H20" s="64">
        <v>210763</v>
      </c>
      <c r="I20" s="64"/>
      <c r="J20" s="64">
        <v>295503</v>
      </c>
    </row>
    <row r="21" spans="1:17" ht="18.600000000000001" customHeight="1" x14ac:dyDescent="0.25">
      <c r="A21" s="22" t="s">
        <v>181</v>
      </c>
      <c r="B21" s="9"/>
      <c r="C21" s="68"/>
      <c r="D21" s="64">
        <v>753444</v>
      </c>
      <c r="E21" s="64"/>
      <c r="F21" s="64">
        <v>244551</v>
      </c>
      <c r="G21" s="64"/>
      <c r="H21" s="64">
        <v>5176</v>
      </c>
      <c r="I21" s="64"/>
      <c r="J21" s="64">
        <v>8927</v>
      </c>
    </row>
    <row r="22" spans="1:17" ht="18.600000000000001" customHeight="1" x14ac:dyDescent="0.25">
      <c r="A22" s="22" t="s">
        <v>91</v>
      </c>
      <c r="B22" s="9"/>
      <c r="C22" s="68"/>
      <c r="D22" s="64">
        <v>64753</v>
      </c>
      <c r="E22" s="64"/>
      <c r="F22" s="64">
        <v>65692</v>
      </c>
      <c r="G22" s="64"/>
      <c r="H22" s="64">
        <v>63275</v>
      </c>
      <c r="I22" s="64"/>
      <c r="J22" s="64">
        <v>65672</v>
      </c>
    </row>
    <row r="23" spans="1:17" ht="18.600000000000001" customHeight="1" x14ac:dyDescent="0.25">
      <c r="A23" s="22" t="s">
        <v>90</v>
      </c>
      <c r="B23" s="9"/>
      <c r="C23" s="68"/>
      <c r="D23" s="64">
        <v>287041</v>
      </c>
      <c r="E23" s="64"/>
      <c r="F23" s="64">
        <v>214833</v>
      </c>
      <c r="G23" s="64"/>
      <c r="H23" s="64">
        <v>52410</v>
      </c>
      <c r="I23" s="64"/>
      <c r="J23" s="64">
        <v>44335</v>
      </c>
    </row>
    <row r="24" spans="1:17" ht="18.600000000000001" customHeight="1" x14ac:dyDescent="0.25">
      <c r="A24" s="22" t="s">
        <v>38</v>
      </c>
      <c r="B24" s="9"/>
      <c r="C24" s="68"/>
      <c r="D24" s="64">
        <v>428585</v>
      </c>
      <c r="E24" s="64"/>
      <c r="F24" s="64">
        <v>173627</v>
      </c>
      <c r="G24" s="64"/>
      <c r="H24" s="64">
        <v>203470</v>
      </c>
      <c r="I24" s="64"/>
      <c r="J24" s="64">
        <v>118564</v>
      </c>
      <c r="K24" s="68"/>
      <c r="L24" s="68"/>
      <c r="M24" s="68"/>
      <c r="N24" s="68"/>
      <c r="O24" s="68"/>
      <c r="P24" s="68"/>
      <c r="Q24" s="68"/>
    </row>
    <row r="25" spans="1:17" ht="18.600000000000001" customHeight="1" x14ac:dyDescent="0.25">
      <c r="A25" s="3" t="s">
        <v>21</v>
      </c>
      <c r="B25" s="9"/>
      <c r="C25" s="68"/>
      <c r="D25" s="79">
        <f>SUM(D20:D24)</f>
        <v>2554066</v>
      </c>
      <c r="E25" s="64"/>
      <c r="F25" s="79">
        <f>SUM(F20:F24)</f>
        <v>1228229</v>
      </c>
      <c r="G25" s="64"/>
      <c r="H25" s="79">
        <f>SUM(H20:H24)</f>
        <v>535094</v>
      </c>
      <c r="I25" s="64"/>
      <c r="J25" s="79">
        <f>SUM(J20:J24)</f>
        <v>533001</v>
      </c>
      <c r="K25" s="68"/>
      <c r="L25" s="68"/>
      <c r="M25" s="68"/>
      <c r="N25" s="68"/>
      <c r="O25" s="68"/>
      <c r="P25" s="68"/>
      <c r="Q25" s="68"/>
    </row>
    <row r="26" spans="1:17" ht="18.600000000000001" customHeight="1" x14ac:dyDescent="0.25">
      <c r="B26" s="9"/>
      <c r="C26" s="68"/>
      <c r="D26" s="64"/>
      <c r="E26" s="64"/>
      <c r="F26" s="64"/>
      <c r="G26" s="64"/>
      <c r="H26" s="64"/>
      <c r="I26" s="64"/>
      <c r="J26" s="64"/>
      <c r="K26" s="68"/>
      <c r="L26" s="68"/>
      <c r="M26" s="68"/>
      <c r="N26" s="68"/>
      <c r="O26" s="68"/>
      <c r="P26" s="68"/>
      <c r="Q26" s="68"/>
    </row>
    <row r="27" spans="1:17" ht="18.600000000000001" customHeight="1" x14ac:dyDescent="0.25">
      <c r="A27" s="3" t="s">
        <v>149</v>
      </c>
      <c r="B27" s="9"/>
      <c r="C27" s="68"/>
      <c r="D27" s="80">
        <f>D17-D25</f>
        <v>279674</v>
      </c>
      <c r="E27" s="64"/>
      <c r="F27" s="80">
        <f>F17-F25</f>
        <v>216156</v>
      </c>
      <c r="G27" s="64"/>
      <c r="H27" s="80">
        <f>H17-H25</f>
        <v>773646</v>
      </c>
      <c r="I27" s="64"/>
      <c r="J27" s="80">
        <f>J17-J25</f>
        <v>142403</v>
      </c>
      <c r="K27" s="68"/>
      <c r="L27" s="68"/>
      <c r="M27" s="68"/>
      <c r="N27" s="68"/>
      <c r="O27" s="68"/>
      <c r="P27" s="68"/>
      <c r="Q27" s="68"/>
    </row>
    <row r="28" spans="1:17" ht="18.600000000000001" customHeight="1" x14ac:dyDescent="0.25">
      <c r="A28" s="22" t="s">
        <v>39</v>
      </c>
      <c r="B28" s="9"/>
      <c r="C28" s="68"/>
      <c r="D28" s="64">
        <v>-84611</v>
      </c>
      <c r="E28" s="64"/>
      <c r="F28" s="64">
        <v>-23716</v>
      </c>
      <c r="G28" s="64"/>
      <c r="H28" s="64">
        <v>-78841</v>
      </c>
      <c r="I28" s="64"/>
      <c r="J28" s="64">
        <v>-12947</v>
      </c>
      <c r="K28" s="68"/>
      <c r="L28" s="68"/>
      <c r="M28" s="68"/>
      <c r="N28" s="68"/>
      <c r="O28" s="68"/>
      <c r="P28" s="68"/>
      <c r="Q28" s="68"/>
    </row>
    <row r="29" spans="1:17" ht="18.600000000000001" customHeight="1" x14ac:dyDescent="0.25">
      <c r="A29" s="22" t="s">
        <v>220</v>
      </c>
      <c r="B29" s="9"/>
      <c r="C29" s="68"/>
      <c r="D29" s="64">
        <v>18502</v>
      </c>
      <c r="E29" s="64"/>
      <c r="F29" s="64">
        <v>-17649</v>
      </c>
      <c r="G29" s="64"/>
      <c r="H29" s="64">
        <v>18502</v>
      </c>
      <c r="I29" s="64"/>
      <c r="J29" s="64">
        <v>-17649</v>
      </c>
      <c r="K29" s="68"/>
      <c r="L29" s="68"/>
      <c r="M29" s="68"/>
      <c r="N29" s="68"/>
      <c r="O29" s="68"/>
      <c r="P29" s="68"/>
      <c r="Q29" s="68"/>
    </row>
    <row r="30" spans="1:17" ht="18.600000000000001" customHeight="1" x14ac:dyDescent="0.25">
      <c r="A30" s="22" t="s">
        <v>156</v>
      </c>
      <c r="B30" s="9"/>
      <c r="C30" s="68"/>
      <c r="D30" s="64">
        <v>8780</v>
      </c>
      <c r="E30" s="64"/>
      <c r="F30" s="64">
        <v>2931</v>
      </c>
      <c r="G30" s="64"/>
      <c r="H30" s="64">
        <v>5968</v>
      </c>
      <c r="I30" s="64"/>
      <c r="J30" s="64">
        <v>3738</v>
      </c>
      <c r="K30" s="68"/>
      <c r="L30" s="68"/>
      <c r="M30" s="68"/>
      <c r="N30" s="68"/>
      <c r="O30" s="68"/>
      <c r="P30" s="68"/>
      <c r="Q30" s="68"/>
    </row>
    <row r="31" spans="1:17" ht="18.600000000000001" customHeight="1" x14ac:dyDescent="0.25">
      <c r="A31" s="22" t="s">
        <v>228</v>
      </c>
      <c r="B31" s="9"/>
      <c r="C31" s="68"/>
      <c r="D31" s="64"/>
      <c r="E31" s="64"/>
      <c r="F31" s="64"/>
      <c r="G31" s="64"/>
      <c r="H31" s="64"/>
      <c r="I31" s="64"/>
      <c r="J31" s="64"/>
      <c r="K31" s="68"/>
      <c r="L31" s="68"/>
      <c r="M31" s="68"/>
      <c r="N31" s="68"/>
      <c r="O31" s="68"/>
      <c r="P31" s="68"/>
      <c r="Q31" s="68"/>
    </row>
    <row r="32" spans="1:17" ht="18.600000000000001" customHeight="1" x14ac:dyDescent="0.25">
      <c r="A32" s="22" t="s">
        <v>227</v>
      </c>
      <c r="B32" s="9">
        <v>13</v>
      </c>
      <c r="C32" s="68"/>
      <c r="D32" s="64">
        <v>902591</v>
      </c>
      <c r="E32" s="64"/>
      <c r="F32" s="64">
        <v>0</v>
      </c>
      <c r="G32" s="64"/>
      <c r="H32" s="64">
        <v>902591</v>
      </c>
      <c r="I32" s="64"/>
      <c r="J32" s="64">
        <v>0</v>
      </c>
      <c r="K32" s="68"/>
      <c r="L32" s="68"/>
      <c r="M32" s="68"/>
      <c r="N32" s="68"/>
      <c r="O32" s="68"/>
      <c r="P32" s="68"/>
      <c r="Q32" s="68"/>
    </row>
    <row r="33" spans="1:19" ht="18.600000000000001" customHeight="1" x14ac:dyDescent="0.25">
      <c r="A33" s="22" t="s">
        <v>261</v>
      </c>
      <c r="B33" s="9"/>
      <c r="C33" s="68"/>
      <c r="D33" s="64"/>
      <c r="E33" s="64"/>
      <c r="F33" s="64"/>
      <c r="G33" s="64"/>
      <c r="H33" s="64"/>
      <c r="I33" s="64"/>
      <c r="J33" s="64"/>
      <c r="K33" s="68"/>
      <c r="L33" s="68"/>
      <c r="M33" s="68"/>
      <c r="N33" s="68"/>
      <c r="O33" s="68"/>
      <c r="P33" s="68"/>
      <c r="Q33" s="68"/>
    </row>
    <row r="34" spans="1:19" ht="18.600000000000001" customHeight="1" x14ac:dyDescent="0.25">
      <c r="A34" s="22" t="s">
        <v>230</v>
      </c>
      <c r="B34" s="9"/>
      <c r="C34" s="68"/>
      <c r="D34" s="76">
        <v>2365</v>
      </c>
      <c r="E34" s="64"/>
      <c r="F34" s="76">
        <v>1472</v>
      </c>
      <c r="G34" s="64"/>
      <c r="H34" s="76">
        <v>0</v>
      </c>
      <c r="I34" s="64"/>
      <c r="J34" s="76">
        <v>0</v>
      </c>
      <c r="K34" s="68"/>
      <c r="L34" s="68"/>
      <c r="M34" s="68"/>
      <c r="N34" s="68"/>
      <c r="O34" s="68"/>
      <c r="P34" s="68"/>
      <c r="Q34" s="68"/>
    </row>
    <row r="35" spans="1:19" ht="18.600000000000001" customHeight="1" x14ac:dyDescent="0.25">
      <c r="A35" s="3" t="s">
        <v>150</v>
      </c>
      <c r="B35" s="9">
        <v>10</v>
      </c>
      <c r="C35" s="11"/>
      <c r="D35" s="11">
        <f>SUM(D27:D34)</f>
        <v>1127301</v>
      </c>
      <c r="E35" s="11"/>
      <c r="F35" s="11">
        <f>SUM(F27:F34)</f>
        <v>179194</v>
      </c>
      <c r="G35" s="11"/>
      <c r="H35" s="11">
        <f>SUM(H27:H34)</f>
        <v>1621866</v>
      </c>
      <c r="I35" s="11"/>
      <c r="J35" s="11">
        <f>SUM(J27:J34)</f>
        <v>115545</v>
      </c>
    </row>
    <row r="36" spans="1:19" ht="18.600000000000001" customHeight="1" x14ac:dyDescent="0.25">
      <c r="A36" s="22" t="s">
        <v>58</v>
      </c>
      <c r="B36" s="9"/>
      <c r="C36" s="68"/>
      <c r="D36" s="64">
        <v>-129046</v>
      </c>
      <c r="E36" s="64"/>
      <c r="F36" s="64">
        <v>-28657</v>
      </c>
      <c r="G36" s="64"/>
      <c r="H36" s="64">
        <v>-111908</v>
      </c>
      <c r="I36" s="64"/>
      <c r="J36" s="64">
        <v>-23369</v>
      </c>
      <c r="M36" s="67"/>
      <c r="N36" s="67"/>
      <c r="O36" s="67"/>
      <c r="P36" s="67"/>
      <c r="Q36" s="67"/>
      <c r="R36" s="67"/>
      <c r="S36" s="67"/>
    </row>
    <row r="37" spans="1:19" s="23" customFormat="1" ht="18.600000000000001" customHeight="1" thickBot="1" x14ac:dyDescent="0.3">
      <c r="A37" s="3" t="s">
        <v>151</v>
      </c>
      <c r="B37" s="9"/>
      <c r="C37" s="11"/>
      <c r="D37" s="31">
        <f>SUM(D35:D36)</f>
        <v>998255</v>
      </c>
      <c r="E37" s="11"/>
      <c r="F37" s="31">
        <f>SUM(F35:F36)</f>
        <v>150537</v>
      </c>
      <c r="G37" s="11"/>
      <c r="H37" s="31">
        <f>SUM(H35:H36)</f>
        <v>1509958</v>
      </c>
      <c r="I37" s="11"/>
      <c r="J37" s="31">
        <f>SUM(J35:J36)</f>
        <v>92176</v>
      </c>
    </row>
    <row r="38" spans="1:19" s="23" customFormat="1" ht="18.600000000000001" customHeight="1" thickTop="1" x14ac:dyDescent="0.25">
      <c r="A38" s="3"/>
      <c r="B38" s="9"/>
      <c r="C38" s="11"/>
      <c r="D38" s="11"/>
      <c r="E38" s="11"/>
      <c r="F38" s="11"/>
      <c r="G38" s="11"/>
      <c r="H38" s="11"/>
      <c r="I38" s="11"/>
      <c r="J38" s="11"/>
    </row>
    <row r="39" spans="1:19" s="23" customFormat="1" ht="18.600000000000001" customHeight="1" x14ac:dyDescent="0.25">
      <c r="A39" s="3" t="s">
        <v>69</v>
      </c>
      <c r="B39" s="9"/>
      <c r="C39" s="11"/>
      <c r="D39" s="11"/>
      <c r="E39" s="11"/>
      <c r="F39" s="11"/>
      <c r="G39" s="11"/>
      <c r="H39" s="11"/>
      <c r="I39" s="11"/>
      <c r="J39" s="11"/>
    </row>
    <row r="40" spans="1:19" s="23" customFormat="1" ht="18.600000000000001" customHeight="1" x14ac:dyDescent="0.25">
      <c r="A40" s="39" t="s">
        <v>182</v>
      </c>
      <c r="B40" s="9"/>
      <c r="C40" s="11"/>
      <c r="D40" s="11"/>
      <c r="E40" s="11"/>
      <c r="F40" s="11"/>
      <c r="G40" s="11"/>
      <c r="H40" s="11"/>
      <c r="I40" s="11"/>
      <c r="J40" s="11"/>
    </row>
    <row r="41" spans="1:19" s="23" customFormat="1" ht="18.600000000000001" customHeight="1" x14ac:dyDescent="0.25">
      <c r="A41" s="22" t="s">
        <v>183</v>
      </c>
      <c r="B41" s="9"/>
      <c r="C41" s="11"/>
      <c r="D41" s="91">
        <v>11356</v>
      </c>
      <c r="E41" s="11"/>
      <c r="F41" s="91">
        <v>0</v>
      </c>
      <c r="G41" s="11"/>
      <c r="H41" s="27">
        <v>2101</v>
      </c>
      <c r="I41" s="11"/>
      <c r="J41" s="91">
        <v>0</v>
      </c>
    </row>
    <row r="42" spans="1:19" s="23" customFormat="1" ht="18.600000000000001" customHeight="1" x14ac:dyDescent="0.25">
      <c r="A42" s="22" t="s">
        <v>184</v>
      </c>
      <c r="B42" s="9"/>
      <c r="C42" s="11"/>
      <c r="D42" s="63"/>
      <c r="E42" s="11"/>
      <c r="F42" s="91"/>
      <c r="G42" s="11"/>
      <c r="H42" s="27"/>
      <c r="I42" s="11"/>
      <c r="J42" s="91"/>
    </row>
    <row r="43" spans="1:19" s="23" customFormat="1" ht="18.600000000000001" customHeight="1" x14ac:dyDescent="0.25">
      <c r="A43" s="22" t="s">
        <v>185</v>
      </c>
      <c r="B43" s="9"/>
      <c r="C43" s="11"/>
      <c r="D43" s="141">
        <v>-2271</v>
      </c>
      <c r="E43" s="11"/>
      <c r="F43" s="141">
        <v>0</v>
      </c>
      <c r="G43" s="11"/>
      <c r="H43" s="142">
        <v>-420</v>
      </c>
      <c r="I43" s="11"/>
      <c r="J43" s="141">
        <v>0</v>
      </c>
    </row>
    <row r="44" spans="1:19" s="23" customFormat="1" ht="18.600000000000001" customHeight="1" x14ac:dyDescent="0.25">
      <c r="A44" s="3" t="s">
        <v>186</v>
      </c>
      <c r="B44" s="9"/>
      <c r="C44" s="11"/>
      <c r="D44" s="11"/>
      <c r="E44" s="11"/>
      <c r="F44" s="11"/>
      <c r="G44" s="11"/>
      <c r="H44" s="11"/>
      <c r="I44" s="11"/>
      <c r="J44" s="11"/>
    </row>
    <row r="45" spans="1:19" s="23" customFormat="1" ht="18.600000000000001" customHeight="1" x14ac:dyDescent="0.25">
      <c r="A45" s="3" t="s">
        <v>169</v>
      </c>
      <c r="B45" s="9"/>
      <c r="C45" s="11"/>
      <c r="D45" s="140">
        <f>SUM(D41:D43)</f>
        <v>9085</v>
      </c>
      <c r="E45" s="137"/>
      <c r="F45" s="140">
        <f>SUM(F41:F43)</f>
        <v>0</v>
      </c>
      <c r="G45" s="137"/>
      <c r="H45" s="140">
        <f>SUM(H41:H43)</f>
        <v>1681</v>
      </c>
      <c r="I45" s="137"/>
      <c r="J45" s="140">
        <f>SUM(J41:J43)</f>
        <v>0</v>
      </c>
    </row>
    <row r="46" spans="1:19" s="23" customFormat="1" ht="18.600000000000001" customHeight="1" x14ac:dyDescent="0.25">
      <c r="A46" s="3" t="s">
        <v>152</v>
      </c>
      <c r="B46" s="9"/>
      <c r="C46" s="11"/>
      <c r="D46" s="138">
        <f>SUM(D41:D44)</f>
        <v>9085</v>
      </c>
      <c r="E46" s="139"/>
      <c r="F46" s="138">
        <f>SUM(F41:F44)</f>
        <v>0</v>
      </c>
      <c r="G46" s="139"/>
      <c r="H46" s="138">
        <f>SUM(H41:H44)</f>
        <v>1681</v>
      </c>
      <c r="I46" s="139"/>
      <c r="J46" s="138">
        <f>SUM(J41:J44)</f>
        <v>0</v>
      </c>
    </row>
    <row r="47" spans="1:19" s="23" customFormat="1" ht="18.600000000000001" customHeight="1" x14ac:dyDescent="0.25">
      <c r="A47" s="3"/>
      <c r="B47" s="9"/>
      <c r="C47" s="11"/>
      <c r="D47" s="80"/>
      <c r="E47" s="11"/>
      <c r="F47" s="80"/>
      <c r="G47" s="63"/>
      <c r="H47" s="80"/>
      <c r="I47" s="63"/>
      <c r="J47" s="80"/>
    </row>
    <row r="48" spans="1:19" ht="18.600000000000001" customHeight="1" thickBot="1" x14ac:dyDescent="0.3">
      <c r="A48" s="23" t="s">
        <v>131</v>
      </c>
      <c r="B48" s="9"/>
      <c r="C48" s="11"/>
      <c r="D48" s="18">
        <f>D37+D46</f>
        <v>1007340</v>
      </c>
      <c r="E48" s="11"/>
      <c r="F48" s="18">
        <f>F37+F46</f>
        <v>150537</v>
      </c>
      <c r="G48" s="11"/>
      <c r="H48" s="18">
        <f>H37+H46</f>
        <v>1511639</v>
      </c>
      <c r="I48" s="11"/>
      <c r="J48" s="18">
        <f>J37+J46</f>
        <v>92176</v>
      </c>
    </row>
    <row r="49" spans="1:10" ht="18.600000000000001" customHeight="1" thickTop="1" x14ac:dyDescent="0.25">
      <c r="A49"/>
      <c r="B49" s="9"/>
      <c r="C49" s="27"/>
      <c r="D49" s="27"/>
      <c r="E49" s="27"/>
      <c r="F49" s="27"/>
      <c r="G49" s="28"/>
      <c r="H49" s="27"/>
      <c r="I49" s="27"/>
      <c r="J49" s="27"/>
    </row>
    <row r="50" spans="1:10" ht="18.75" customHeight="1" x14ac:dyDescent="0.3">
      <c r="A50" s="5" t="s">
        <v>77</v>
      </c>
    </row>
    <row r="51" spans="1:10" ht="18.75" customHeight="1" x14ac:dyDescent="0.25">
      <c r="A51" s="7" t="s">
        <v>126</v>
      </c>
    </row>
    <row r="52" spans="1:10" ht="18.75" customHeight="1" x14ac:dyDescent="0.25">
      <c r="A52" s="23"/>
    </row>
    <row r="53" spans="1:10" ht="18.75" customHeight="1" x14ac:dyDescent="0.25">
      <c r="D53" s="145" t="s">
        <v>0</v>
      </c>
      <c r="E53" s="145"/>
      <c r="F53" s="145"/>
      <c r="H53" s="145" t="s">
        <v>36</v>
      </c>
      <c r="I53" s="145"/>
      <c r="J53" s="145"/>
    </row>
    <row r="54" spans="1:10" ht="18.75" customHeight="1" x14ac:dyDescent="0.25">
      <c r="B54" s="24"/>
      <c r="C54" s="24"/>
      <c r="D54" s="145" t="s">
        <v>35</v>
      </c>
      <c r="E54" s="145"/>
      <c r="F54" s="145"/>
      <c r="G54" s="15"/>
      <c r="H54" s="145" t="s">
        <v>35</v>
      </c>
      <c r="I54" s="145"/>
      <c r="J54" s="145"/>
    </row>
    <row r="55" spans="1:10" ht="18.75" customHeight="1" x14ac:dyDescent="0.25">
      <c r="B55" s="24"/>
      <c r="C55" s="24"/>
      <c r="D55" s="147" t="s">
        <v>245</v>
      </c>
      <c r="E55" s="147"/>
      <c r="F55" s="147"/>
      <c r="G55" s="15"/>
      <c r="H55" s="147" t="s">
        <v>245</v>
      </c>
      <c r="I55" s="147"/>
      <c r="J55" s="147"/>
    </row>
    <row r="56" spans="1:10" ht="18.75" customHeight="1" x14ac:dyDescent="0.25">
      <c r="B56" s="24"/>
      <c r="C56" s="24"/>
      <c r="D56" s="148" t="s">
        <v>244</v>
      </c>
      <c r="E56" s="149"/>
      <c r="F56" s="149"/>
      <c r="G56" s="15"/>
      <c r="H56" s="148" t="s">
        <v>244</v>
      </c>
      <c r="I56" s="149"/>
      <c r="J56" s="149"/>
    </row>
    <row r="57" spans="1:10" ht="18.75" customHeight="1" x14ac:dyDescent="0.25">
      <c r="B57" s="9" t="s">
        <v>2</v>
      </c>
      <c r="C57" s="24"/>
      <c r="D57" s="24">
        <v>2022</v>
      </c>
      <c r="E57" s="24"/>
      <c r="F57" s="24">
        <v>2021</v>
      </c>
      <c r="H57" s="24">
        <v>2022</v>
      </c>
      <c r="I57" s="24"/>
      <c r="J57" s="24">
        <v>2021</v>
      </c>
    </row>
    <row r="58" spans="1:10" ht="18.75" customHeight="1" x14ac:dyDescent="0.25">
      <c r="B58" s="9"/>
      <c r="C58" s="9"/>
      <c r="D58" s="144" t="s">
        <v>124</v>
      </c>
      <c r="E58" s="144"/>
      <c r="F58" s="144"/>
      <c r="G58" s="144"/>
      <c r="H58" s="144"/>
      <c r="I58" s="144"/>
      <c r="J58" s="144"/>
    </row>
    <row r="59" spans="1:10" s="23" customFormat="1" ht="18.75" customHeight="1" x14ac:dyDescent="0.25">
      <c r="A59" s="3" t="s">
        <v>259</v>
      </c>
      <c r="B59" s="59"/>
      <c r="C59" s="59"/>
      <c r="D59" s="59"/>
      <c r="E59" s="59"/>
      <c r="F59" s="59"/>
      <c r="G59" s="59"/>
      <c r="H59" s="59"/>
      <c r="I59" s="59"/>
      <c r="J59" s="59"/>
    </row>
    <row r="60" spans="1:10" ht="18.75" customHeight="1" x14ac:dyDescent="0.25">
      <c r="A60" s="22" t="s">
        <v>92</v>
      </c>
      <c r="B60" s="9"/>
      <c r="C60" s="9"/>
      <c r="D60" s="68">
        <f>D62-D61</f>
        <v>964222</v>
      </c>
      <c r="E60" s="9"/>
      <c r="F60" s="68">
        <v>136823</v>
      </c>
      <c r="G60" s="9"/>
      <c r="H60" s="68">
        <f>H37</f>
        <v>1509958</v>
      </c>
      <c r="I60" s="9"/>
      <c r="J60" s="68">
        <v>92176</v>
      </c>
    </row>
    <row r="61" spans="1:10" ht="18.75" customHeight="1" x14ac:dyDescent="0.25">
      <c r="A61" s="22" t="s">
        <v>93</v>
      </c>
      <c r="B61" s="9"/>
      <c r="C61" s="9"/>
      <c r="D61" s="71">
        <v>34033</v>
      </c>
      <c r="E61" s="9"/>
      <c r="F61" s="71">
        <v>13714</v>
      </c>
      <c r="G61" s="9"/>
      <c r="H61" s="98">
        <v>0</v>
      </c>
      <c r="I61" s="9"/>
      <c r="J61" s="98">
        <v>0</v>
      </c>
    </row>
    <row r="62" spans="1:10" s="23" customFormat="1" ht="18.75" customHeight="1" thickBot="1" x14ac:dyDescent="0.3">
      <c r="A62" s="3" t="s">
        <v>151</v>
      </c>
      <c r="B62" s="59"/>
      <c r="C62" s="59"/>
      <c r="D62" s="18">
        <f>D37</f>
        <v>998255</v>
      </c>
      <c r="E62" s="59"/>
      <c r="F62" s="18">
        <f>F37</f>
        <v>150537</v>
      </c>
      <c r="G62" s="59"/>
      <c r="H62" s="18">
        <f>SUM(H60:H61)</f>
        <v>1509958</v>
      </c>
      <c r="I62" s="59"/>
      <c r="J62" s="18">
        <f>J37</f>
        <v>92176</v>
      </c>
    </row>
    <row r="63" spans="1:10" ht="18.75" customHeight="1" thickTop="1" x14ac:dyDescent="0.25">
      <c r="B63" s="9"/>
      <c r="C63" s="9"/>
      <c r="D63" s="9"/>
      <c r="E63" s="9"/>
      <c r="F63" s="9"/>
      <c r="G63" s="9"/>
      <c r="H63" s="9"/>
      <c r="I63" s="9"/>
      <c r="J63" s="9"/>
    </row>
    <row r="64" spans="1:10" s="23" customFormat="1" ht="18.75" customHeight="1" x14ac:dyDescent="0.25">
      <c r="A64" s="3" t="s">
        <v>260</v>
      </c>
      <c r="B64" s="59"/>
      <c r="C64" s="59"/>
      <c r="D64" s="59"/>
      <c r="E64" s="59"/>
      <c r="F64" s="59"/>
      <c r="G64" s="59"/>
      <c r="H64" s="59"/>
      <c r="I64" s="59"/>
      <c r="J64" s="59"/>
    </row>
    <row r="65" spans="1:12" ht="18.75" customHeight="1" x14ac:dyDescent="0.25">
      <c r="A65" s="22" t="s">
        <v>92</v>
      </c>
      <c r="B65" s="9"/>
      <c r="C65" s="9"/>
      <c r="D65" s="68">
        <f>D67-D66</f>
        <v>971848</v>
      </c>
      <c r="E65" s="9"/>
      <c r="F65" s="68">
        <v>136823</v>
      </c>
      <c r="G65" s="9"/>
      <c r="H65" s="68">
        <f>H48</f>
        <v>1511639</v>
      </c>
      <c r="I65" s="9"/>
      <c r="J65" s="68">
        <v>92176</v>
      </c>
    </row>
    <row r="66" spans="1:12" ht="18.75" customHeight="1" x14ac:dyDescent="0.25">
      <c r="A66" s="22" t="s">
        <v>93</v>
      </c>
      <c r="B66" s="9"/>
      <c r="C66" s="9"/>
      <c r="D66" s="71">
        <v>35492</v>
      </c>
      <c r="E66" s="9"/>
      <c r="F66" s="71">
        <v>13714</v>
      </c>
      <c r="G66" s="9"/>
      <c r="H66" s="98">
        <v>0</v>
      </c>
      <c r="I66" s="9"/>
      <c r="J66" s="98">
        <v>0</v>
      </c>
    </row>
    <row r="67" spans="1:12" s="23" customFormat="1" ht="18.75" customHeight="1" thickBot="1" x14ac:dyDescent="0.3">
      <c r="A67" s="3" t="s">
        <v>131</v>
      </c>
      <c r="B67" s="59"/>
      <c r="C67" s="59"/>
      <c r="D67" s="18">
        <f>D48</f>
        <v>1007340</v>
      </c>
      <c r="E67" s="59"/>
      <c r="F67" s="18">
        <f>F48</f>
        <v>150537</v>
      </c>
      <c r="G67" s="59"/>
      <c r="H67" s="18">
        <f>SUM(H65:H66)</f>
        <v>1511639</v>
      </c>
      <c r="I67" s="59"/>
      <c r="J67" s="18">
        <f>J48</f>
        <v>92176</v>
      </c>
    </row>
    <row r="68" spans="1:12" ht="18.75" customHeight="1" thickTop="1" x14ac:dyDescent="0.25">
      <c r="B68" s="9"/>
      <c r="C68" s="9"/>
      <c r="D68" s="9"/>
      <c r="E68" s="9"/>
      <c r="F68" s="9"/>
      <c r="G68" s="9"/>
      <c r="H68" s="9"/>
      <c r="I68" s="9"/>
      <c r="J68" s="9"/>
    </row>
    <row r="69" spans="1:12" ht="18.75" customHeight="1" thickBot="1" x14ac:dyDescent="0.3">
      <c r="A69" s="21" t="s">
        <v>187</v>
      </c>
      <c r="B69" s="9">
        <v>11</v>
      </c>
      <c r="C69" s="9"/>
      <c r="D69" s="126">
        <v>0.71399999999999997</v>
      </c>
      <c r="E69" s="112"/>
      <c r="F69" s="126">
        <v>0.13350000000000001</v>
      </c>
      <c r="G69" s="112"/>
      <c r="H69" s="126">
        <v>1.1181000000000001</v>
      </c>
      <c r="I69" s="112"/>
      <c r="J69" s="126">
        <v>8.9899999999999994E-2</v>
      </c>
    </row>
    <row r="70" spans="1:12" ht="18.75" customHeight="1" thickTop="1" thickBot="1" x14ac:dyDescent="0.3">
      <c r="A70" s="3" t="s">
        <v>188</v>
      </c>
      <c r="B70" s="9">
        <v>11</v>
      </c>
      <c r="C70" s="9"/>
      <c r="D70" s="126">
        <v>0.70440000000000003</v>
      </c>
      <c r="E70" s="112"/>
      <c r="F70" s="126">
        <v>0.13089999999999999</v>
      </c>
      <c r="G70" s="112"/>
      <c r="H70" s="126">
        <v>1.1031</v>
      </c>
      <c r="I70" s="112"/>
      <c r="J70" s="126">
        <v>8.8200000000000001E-2</v>
      </c>
    </row>
    <row r="71" spans="1:12" ht="18.75" customHeight="1" thickTop="1" x14ac:dyDescent="0.25">
      <c r="B71" s="9"/>
      <c r="C71" s="9"/>
      <c r="D71" s="68"/>
      <c r="E71" s="9"/>
      <c r="F71" s="68"/>
      <c r="G71" s="9"/>
      <c r="H71" s="68"/>
      <c r="I71" s="9"/>
      <c r="J71" s="68"/>
    </row>
    <row r="72" spans="1:12" ht="18.75" customHeight="1" x14ac:dyDescent="0.25">
      <c r="B72" s="9"/>
      <c r="C72" s="30"/>
      <c r="D72" s="29"/>
      <c r="E72" s="30"/>
      <c r="F72" s="29"/>
      <c r="G72" s="30"/>
      <c r="H72" s="32"/>
      <c r="I72" s="30"/>
      <c r="J72" s="32"/>
    </row>
    <row r="73" spans="1:12" ht="18.75" customHeight="1" x14ac:dyDescent="0.25">
      <c r="B73" s="111"/>
      <c r="C73" s="53"/>
      <c r="D73" s="111"/>
      <c r="E73" s="53"/>
      <c r="F73" s="111"/>
      <c r="G73" s="110"/>
      <c r="H73" s="111"/>
      <c r="I73" s="53"/>
      <c r="J73" s="111"/>
      <c r="K73" s="111"/>
      <c r="L73" s="111"/>
    </row>
    <row r="74" spans="1:12" ht="18.75" customHeight="1" x14ac:dyDescent="0.25">
      <c r="B74" s="111"/>
      <c r="C74" s="53"/>
      <c r="D74" s="111"/>
      <c r="E74" s="53"/>
      <c r="F74" s="111"/>
      <c r="G74" s="110"/>
      <c r="H74" s="111"/>
      <c r="I74" s="53"/>
      <c r="J74" s="111"/>
      <c r="K74" s="111"/>
      <c r="L74" s="111"/>
    </row>
  </sheetData>
  <mergeCells count="18">
    <mergeCell ref="D55:F55"/>
    <mergeCell ref="H55:J55"/>
    <mergeCell ref="D56:F56"/>
    <mergeCell ref="H56:J56"/>
    <mergeCell ref="D58:J58"/>
    <mergeCell ref="D54:F54"/>
    <mergeCell ref="H54:J54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3:F53"/>
    <mergeCell ref="H53:J53"/>
  </mergeCells>
  <pageMargins left="0.7" right="0.7" top="0.75" bottom="0.75" header="0.3" footer="0.3"/>
  <pageSetup paperSize="9" scale="76" firstPageNumber="6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4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E412-9F27-498C-9290-A770CFF8D214}">
  <dimension ref="A1:U41"/>
  <sheetViews>
    <sheetView tabSelected="1" topLeftCell="A25" zoomScale="85" zoomScaleNormal="85" zoomScaleSheetLayoutView="90" workbookViewId="0">
      <selection activeCell="J33" sqref="J33"/>
    </sheetView>
  </sheetViews>
  <sheetFormatPr defaultColWidth="9.140625" defaultRowHeight="20.25" customHeight="1" x14ac:dyDescent="0.25"/>
  <cols>
    <col min="1" max="1" width="49.42578125" customWidth="1"/>
    <col min="2" max="2" width="6.140625" customWidth="1"/>
    <col min="3" max="3" width="1.85546875" customWidth="1"/>
    <col min="4" max="4" width="13.85546875" customWidth="1"/>
    <col min="5" max="5" width="1.85546875" customWidth="1"/>
    <col min="6" max="6" width="15.85546875" bestFit="1" customWidth="1"/>
    <col min="7" max="7" width="1.85546875" customWidth="1"/>
    <col min="8" max="8" width="14.42578125" customWidth="1"/>
    <col min="9" max="9" width="1.85546875" customWidth="1"/>
    <col min="10" max="10" width="14.42578125" customWidth="1"/>
    <col min="11" max="11" width="1.85546875" customWidth="1"/>
    <col min="12" max="12" width="13.140625" customWidth="1"/>
    <col min="13" max="13" width="1.85546875" customWidth="1"/>
    <col min="14" max="14" width="14.42578125" customWidth="1"/>
    <col min="15" max="15" width="1.85546875" customWidth="1"/>
    <col min="16" max="16" width="13.140625" customWidth="1"/>
    <col min="17" max="17" width="1.85546875" customWidth="1"/>
    <col min="18" max="18" width="13.85546875" customWidth="1"/>
    <col min="19" max="19" width="1.85546875" customWidth="1"/>
    <col min="20" max="20" width="13.5703125" customWidth="1"/>
  </cols>
  <sheetData>
    <row r="1" spans="1:20" s="56" customFormat="1" ht="20.25" customHeight="1" x14ac:dyDescent="0.3">
      <c r="A1" s="5" t="s">
        <v>77</v>
      </c>
      <c r="B1" s="55"/>
    </row>
    <row r="2" spans="1:20" s="8" customFormat="1" ht="20.25" customHeight="1" x14ac:dyDescent="0.25">
      <c r="A2" s="7" t="s">
        <v>128</v>
      </c>
      <c r="B2" s="7"/>
      <c r="F2" s="57"/>
      <c r="H2" s="57"/>
      <c r="J2" s="57"/>
    </row>
    <row r="4" spans="1:20" ht="20.25" customHeight="1" x14ac:dyDescent="0.25">
      <c r="A4" s="101"/>
      <c r="B4" s="101"/>
      <c r="C4" s="101"/>
      <c r="D4" s="145" t="s">
        <v>47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</row>
    <row r="5" spans="1:20" ht="20.25" hidden="1" customHeight="1" x14ac:dyDescent="0.25">
      <c r="A5" s="101"/>
      <c r="B5" s="101"/>
      <c r="C5" s="24"/>
      <c r="E5" s="24"/>
      <c r="F5" s="24"/>
      <c r="G5" s="24"/>
      <c r="H5" s="24"/>
      <c r="I5" s="24"/>
      <c r="J5" s="24"/>
      <c r="K5" s="24"/>
      <c r="L5" s="147"/>
      <c r="M5" s="147"/>
      <c r="N5" s="147"/>
      <c r="O5" s="24"/>
      <c r="P5" s="24"/>
      <c r="Q5" s="24"/>
      <c r="R5" s="24"/>
      <c r="S5" s="24"/>
      <c r="T5" s="24"/>
    </row>
    <row r="6" spans="1:20" ht="20.25" customHeight="1" x14ac:dyDescent="0.25">
      <c r="A6" s="101"/>
      <c r="B6" s="101"/>
      <c r="C6" s="24"/>
      <c r="E6" s="24"/>
      <c r="F6" s="24"/>
      <c r="G6" s="24"/>
      <c r="H6" s="24"/>
      <c r="I6" s="24"/>
      <c r="J6" s="24"/>
      <c r="K6" s="24"/>
      <c r="L6" s="150" t="s">
        <v>42</v>
      </c>
      <c r="M6" s="150"/>
      <c r="N6" s="150"/>
      <c r="O6" s="24"/>
      <c r="P6" s="24"/>
      <c r="Q6" s="24"/>
      <c r="R6" s="24"/>
      <c r="S6" s="24"/>
      <c r="T6" s="24"/>
    </row>
    <row r="7" spans="1:20" ht="20.25" customHeight="1" x14ac:dyDescent="0.25">
      <c r="A7" s="101"/>
      <c r="B7" s="101"/>
      <c r="C7" s="24"/>
      <c r="E7" s="24"/>
      <c r="F7" s="24"/>
      <c r="G7" s="24"/>
      <c r="H7" s="24" t="s">
        <v>94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0" ht="20.25" customHeight="1" x14ac:dyDescent="0.25">
      <c r="A8" s="101"/>
      <c r="B8" s="101"/>
      <c r="C8" s="24"/>
      <c r="E8" s="24"/>
      <c r="F8" s="24"/>
      <c r="G8" s="24"/>
      <c r="H8" s="24" t="s">
        <v>95</v>
      </c>
      <c r="I8" s="24"/>
      <c r="J8" s="24"/>
      <c r="K8" s="24"/>
      <c r="L8" s="24"/>
      <c r="M8" s="24"/>
      <c r="N8" s="24"/>
      <c r="O8" s="24"/>
      <c r="P8" s="24" t="s">
        <v>99</v>
      </c>
      <c r="Q8" s="24"/>
      <c r="R8" s="24"/>
      <c r="S8" s="24"/>
      <c r="T8" s="24"/>
    </row>
    <row r="9" spans="1:20" ht="20.25" customHeight="1" x14ac:dyDescent="0.25">
      <c r="A9" s="101"/>
      <c r="B9" s="101"/>
      <c r="C9" s="24"/>
      <c r="D9" s="24" t="s">
        <v>32</v>
      </c>
      <c r="E9" s="24"/>
      <c r="H9" s="24" t="s">
        <v>96</v>
      </c>
      <c r="J9" s="24"/>
      <c r="L9" s="24"/>
      <c r="M9" s="24"/>
      <c r="P9" s="24" t="s">
        <v>100</v>
      </c>
      <c r="R9" s="24"/>
      <c r="T9" s="24"/>
    </row>
    <row r="10" spans="1:20" ht="20.25" customHeight="1" x14ac:dyDescent="0.25">
      <c r="A10" s="101"/>
      <c r="B10" s="101"/>
      <c r="C10" s="24"/>
      <c r="D10" s="24" t="s">
        <v>116</v>
      </c>
      <c r="E10" s="24"/>
      <c r="F10" s="24" t="s">
        <v>43</v>
      </c>
      <c r="H10" s="24" t="s">
        <v>97</v>
      </c>
      <c r="J10" s="24"/>
      <c r="L10" s="24" t="s">
        <v>48</v>
      </c>
      <c r="M10" s="24"/>
      <c r="P10" s="24" t="s">
        <v>101</v>
      </c>
      <c r="R10" s="24" t="s">
        <v>104</v>
      </c>
      <c r="T10" s="24" t="s">
        <v>29</v>
      </c>
    </row>
    <row r="11" spans="1:20" ht="20.25" customHeight="1" x14ac:dyDescent="0.25">
      <c r="A11" s="101"/>
      <c r="B11" s="33" t="s">
        <v>2</v>
      </c>
      <c r="C11" s="24"/>
      <c r="D11" s="24" t="s">
        <v>31</v>
      </c>
      <c r="E11" s="24"/>
      <c r="F11" s="24" t="s">
        <v>118</v>
      </c>
      <c r="G11" s="24"/>
      <c r="H11" s="24" t="s">
        <v>98</v>
      </c>
      <c r="I11" s="24"/>
      <c r="J11" s="24" t="s">
        <v>84</v>
      </c>
      <c r="K11" s="24"/>
      <c r="L11" s="24" t="s">
        <v>44</v>
      </c>
      <c r="M11" s="24"/>
      <c r="N11" s="24" t="s">
        <v>45</v>
      </c>
      <c r="O11" s="24"/>
      <c r="P11" s="24" t="s">
        <v>102</v>
      </c>
      <c r="Q11" s="24"/>
      <c r="R11" s="24" t="s">
        <v>103</v>
      </c>
      <c r="S11" s="24"/>
      <c r="T11" s="24" t="s">
        <v>28</v>
      </c>
    </row>
    <row r="12" spans="1:20" ht="20.25" customHeight="1" x14ac:dyDescent="0.25">
      <c r="A12" s="38"/>
      <c r="B12" s="33"/>
      <c r="C12" s="33"/>
      <c r="D12" s="144" t="s">
        <v>124</v>
      </c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</row>
    <row r="13" spans="1:20" ht="20.25" customHeight="1" x14ac:dyDescent="0.25">
      <c r="A13" s="19" t="s">
        <v>247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</row>
    <row r="14" spans="1:20" s="23" customFormat="1" ht="20.25" customHeight="1" x14ac:dyDescent="0.25">
      <c r="A14" s="19" t="s">
        <v>142</v>
      </c>
      <c r="B14" s="34"/>
      <c r="C14" s="65"/>
      <c r="D14" s="94">
        <v>1005000</v>
      </c>
      <c r="E14" s="80"/>
      <c r="F14" s="94">
        <v>348597</v>
      </c>
      <c r="G14" s="80"/>
      <c r="H14" s="94">
        <v>-42012</v>
      </c>
      <c r="I14" s="80"/>
      <c r="J14" s="94">
        <v>18010</v>
      </c>
      <c r="K14" s="80"/>
      <c r="L14" s="94">
        <v>13800</v>
      </c>
      <c r="M14" s="80"/>
      <c r="N14" s="94">
        <v>139465</v>
      </c>
      <c r="O14" s="80"/>
      <c r="P14" s="80">
        <v>1482860</v>
      </c>
      <c r="Q14" s="80"/>
      <c r="R14" s="80">
        <v>51239</v>
      </c>
      <c r="S14" s="80"/>
      <c r="T14" s="80">
        <f>SUM(P14:R14)</f>
        <v>1534099</v>
      </c>
    </row>
    <row r="15" spans="1:20" ht="20.45" customHeight="1" x14ac:dyDescent="0.25">
      <c r="A15" s="19"/>
      <c r="B15" s="33"/>
      <c r="C15" s="49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</row>
    <row r="16" spans="1:20" ht="20.25" customHeight="1" x14ac:dyDescent="0.25">
      <c r="A16" s="3" t="s">
        <v>40</v>
      </c>
      <c r="B16" s="9"/>
      <c r="C16" s="49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</row>
    <row r="17" spans="1:20" ht="20.25" customHeight="1" x14ac:dyDescent="0.25">
      <c r="A17" s="39" t="s">
        <v>189</v>
      </c>
      <c r="B17" s="9"/>
      <c r="C17" s="49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0" ht="20.25" customHeight="1" x14ac:dyDescent="0.25">
      <c r="A18" t="s">
        <v>250</v>
      </c>
      <c r="B18" s="9"/>
      <c r="C18" s="48"/>
      <c r="D18" s="127">
        <v>110000</v>
      </c>
      <c r="E18" s="127"/>
      <c r="F18" s="127">
        <v>874500</v>
      </c>
      <c r="G18" s="127"/>
      <c r="H18" s="127">
        <v>0</v>
      </c>
      <c r="I18" s="127"/>
      <c r="J18" s="127">
        <v>0</v>
      </c>
      <c r="K18" s="127"/>
      <c r="L18" s="127">
        <v>0</v>
      </c>
      <c r="M18" s="127"/>
      <c r="N18" s="127">
        <v>0</v>
      </c>
      <c r="O18" s="127"/>
      <c r="P18" s="127">
        <f>SUM(D18:N18)</f>
        <v>984500</v>
      </c>
      <c r="Q18" s="127"/>
      <c r="R18" s="127">
        <v>0</v>
      </c>
      <c r="S18" s="127"/>
      <c r="T18" s="127">
        <f>SUM(P18:R18)</f>
        <v>984500</v>
      </c>
    </row>
    <row r="19" spans="1:20" ht="20.25" customHeight="1" x14ac:dyDescent="0.25">
      <c r="A19" t="s">
        <v>145</v>
      </c>
      <c r="B19" s="9"/>
      <c r="C19" s="49"/>
      <c r="D19" s="127">
        <v>21505</v>
      </c>
      <c r="E19" s="127"/>
      <c r="F19" s="127">
        <v>21505</v>
      </c>
      <c r="G19" s="127"/>
      <c r="H19" s="127">
        <v>0</v>
      </c>
      <c r="I19" s="127"/>
      <c r="J19" s="127">
        <v>0</v>
      </c>
      <c r="K19" s="127"/>
      <c r="L19" s="127">
        <v>0</v>
      </c>
      <c r="M19" s="127"/>
      <c r="N19" s="127">
        <v>0</v>
      </c>
      <c r="O19" s="127"/>
      <c r="P19" s="127">
        <f>SUM(D19:N19)</f>
        <v>43010</v>
      </c>
      <c r="Q19" s="127"/>
      <c r="R19" s="127">
        <v>0</v>
      </c>
      <c r="S19" s="127"/>
      <c r="T19" s="127">
        <f>SUM(P19:R19)</f>
        <v>43010</v>
      </c>
    </row>
    <row r="20" spans="1:20" ht="20.25" customHeight="1" x14ac:dyDescent="0.25">
      <c r="A20" s="105" t="s">
        <v>105</v>
      </c>
      <c r="B20" s="9">
        <v>9</v>
      </c>
      <c r="C20" s="74"/>
      <c r="D20" s="127">
        <v>0</v>
      </c>
      <c r="E20" s="127"/>
      <c r="F20" s="127">
        <v>14475</v>
      </c>
      <c r="G20" s="127"/>
      <c r="H20" s="127">
        <v>0</v>
      </c>
      <c r="I20" s="127"/>
      <c r="J20" s="127">
        <v>-5465</v>
      </c>
      <c r="K20" s="127"/>
      <c r="L20" s="127">
        <v>0</v>
      </c>
      <c r="M20" s="127"/>
      <c r="N20" s="127">
        <v>0</v>
      </c>
      <c r="O20" s="127"/>
      <c r="P20" s="127">
        <f t="shared" ref="P20:P21" si="0">SUM(D20:N20)</f>
        <v>9010</v>
      </c>
      <c r="Q20" s="127"/>
      <c r="R20" s="127">
        <v>0</v>
      </c>
      <c r="S20" s="127"/>
      <c r="T20" s="127">
        <f>SUM(P20:R20)</f>
        <v>9010</v>
      </c>
    </row>
    <row r="21" spans="1:20" ht="20.25" customHeight="1" x14ac:dyDescent="0.25">
      <c r="A21" s="105" t="s">
        <v>208</v>
      </c>
      <c r="B21" s="9">
        <v>12</v>
      </c>
      <c r="C21" s="74"/>
      <c r="D21" s="127">
        <v>0</v>
      </c>
      <c r="E21" s="127"/>
      <c r="F21" s="127">
        <v>0</v>
      </c>
      <c r="G21" s="127"/>
      <c r="H21" s="127">
        <v>0</v>
      </c>
      <c r="I21" s="127"/>
      <c r="J21" s="127">
        <v>0</v>
      </c>
      <c r="K21" s="127"/>
      <c r="L21" s="127">
        <v>0</v>
      </c>
      <c r="M21" s="127"/>
      <c r="N21" s="127">
        <v>-61620</v>
      </c>
      <c r="O21" s="127"/>
      <c r="P21" s="127">
        <f t="shared" si="0"/>
        <v>-61620</v>
      </c>
      <c r="Q21" s="127"/>
      <c r="R21" s="127">
        <v>0</v>
      </c>
      <c r="S21" s="127"/>
      <c r="T21" s="127">
        <f>SUM(P21:R21)</f>
        <v>-61620</v>
      </c>
    </row>
    <row r="22" spans="1:20" s="23" customFormat="1" ht="20.25" customHeight="1" x14ac:dyDescent="0.25">
      <c r="A22" s="58" t="s">
        <v>194</v>
      </c>
      <c r="B22" s="9"/>
      <c r="C22" s="75"/>
      <c r="D22" s="104">
        <f>SUM(D18:D21)</f>
        <v>131505</v>
      </c>
      <c r="E22" s="80"/>
      <c r="F22" s="104">
        <f>SUM(F18:F21)</f>
        <v>910480</v>
      </c>
      <c r="G22" s="80"/>
      <c r="H22" s="104">
        <f>SUM(H18:H21)</f>
        <v>0</v>
      </c>
      <c r="I22" s="80"/>
      <c r="J22" s="104">
        <f>SUM(J18:J21)</f>
        <v>-5465</v>
      </c>
      <c r="K22" s="80"/>
      <c r="L22" s="104">
        <f>SUM(L18:L21)</f>
        <v>0</v>
      </c>
      <c r="M22" s="80"/>
      <c r="N22" s="104">
        <f>SUM(N18:N21)</f>
        <v>-61620</v>
      </c>
      <c r="O22" s="80"/>
      <c r="P22" s="104">
        <f>SUM(P18:P21)</f>
        <v>974900</v>
      </c>
      <c r="Q22" s="80"/>
      <c r="R22" s="104">
        <f>SUM(R18:R21)</f>
        <v>0</v>
      </c>
      <c r="S22" s="80"/>
      <c r="T22" s="79">
        <f>SUM(T18:T21)</f>
        <v>974900</v>
      </c>
    </row>
    <row r="23" spans="1:20" ht="19.7" customHeight="1" x14ac:dyDescent="0.25">
      <c r="A23" s="19"/>
      <c r="B23" s="9"/>
      <c r="C23" s="128"/>
      <c r="D23" s="122"/>
      <c r="E23" s="122"/>
      <c r="F23" s="122"/>
      <c r="G23" s="122"/>
      <c r="H23" s="122"/>
      <c r="I23" s="122"/>
      <c r="J23" s="122"/>
      <c r="K23" s="122"/>
      <c r="L23" s="64"/>
      <c r="M23" s="122"/>
      <c r="N23" s="64"/>
      <c r="O23" s="122"/>
      <c r="P23" s="122"/>
      <c r="Q23" s="122"/>
      <c r="R23" s="122"/>
      <c r="S23" s="122"/>
      <c r="T23" s="122"/>
    </row>
    <row r="24" spans="1:20" ht="20.45" customHeight="1" x14ac:dyDescent="0.25">
      <c r="A24" s="39" t="s">
        <v>190</v>
      </c>
      <c r="B24" s="9"/>
      <c r="C24" s="128"/>
      <c r="D24" s="122"/>
      <c r="E24" s="122"/>
      <c r="F24" s="122"/>
      <c r="G24" s="122"/>
      <c r="H24" s="122"/>
      <c r="I24" s="122"/>
      <c r="J24" s="122"/>
      <c r="K24" s="122"/>
      <c r="L24" s="64"/>
      <c r="M24" s="122"/>
      <c r="N24" s="64"/>
      <c r="O24" s="122"/>
      <c r="P24" s="122"/>
      <c r="Q24" s="122"/>
      <c r="R24" s="122"/>
      <c r="S24" s="122"/>
      <c r="T24" s="122"/>
    </row>
    <row r="25" spans="1:20" ht="20.45" customHeight="1" x14ac:dyDescent="0.25">
      <c r="A25" s="25" t="s">
        <v>191</v>
      </c>
      <c r="B25" s="9"/>
      <c r="C25" s="128"/>
      <c r="D25" s="122"/>
      <c r="E25" s="122"/>
      <c r="F25" s="122"/>
      <c r="G25" s="122"/>
      <c r="H25" s="122"/>
      <c r="I25" s="122"/>
      <c r="J25" s="122"/>
      <c r="K25" s="122"/>
      <c r="L25" s="64"/>
      <c r="M25" s="122"/>
      <c r="N25" s="64"/>
      <c r="O25" s="122"/>
      <c r="P25" s="122"/>
      <c r="Q25" s="122"/>
      <c r="R25" s="122"/>
      <c r="S25" s="122"/>
      <c r="T25" s="122"/>
    </row>
    <row r="26" spans="1:20" ht="20.45" customHeight="1" x14ac:dyDescent="0.25">
      <c r="A26" s="25" t="s">
        <v>192</v>
      </c>
      <c r="B26" s="9"/>
      <c r="C26" s="128"/>
      <c r="D26" s="127">
        <v>0</v>
      </c>
      <c r="E26" s="84"/>
      <c r="F26" s="127">
        <v>0</v>
      </c>
      <c r="G26" s="84"/>
      <c r="H26" s="127">
        <v>0</v>
      </c>
      <c r="I26" s="84"/>
      <c r="J26" s="127">
        <v>0</v>
      </c>
      <c r="K26" s="84"/>
      <c r="L26" s="127">
        <v>0</v>
      </c>
      <c r="M26" s="84"/>
      <c r="N26" s="127">
        <v>-22185</v>
      </c>
      <c r="O26" s="84"/>
      <c r="P26" s="127">
        <f>SUM(D26:N26)</f>
        <v>-22185</v>
      </c>
      <c r="Q26" s="122"/>
      <c r="R26" s="127">
        <v>-10665</v>
      </c>
      <c r="S26" s="122"/>
      <c r="T26" s="127">
        <f>SUM(P26:R26)</f>
        <v>-32850</v>
      </c>
    </row>
    <row r="27" spans="1:20" ht="20.45" customHeight="1" x14ac:dyDescent="0.25">
      <c r="A27" s="25" t="s">
        <v>154</v>
      </c>
      <c r="B27" s="9"/>
      <c r="C27" s="128"/>
      <c r="D27" s="127"/>
      <c r="E27" s="84"/>
      <c r="F27" s="127"/>
      <c r="G27" s="84"/>
      <c r="H27" s="127"/>
      <c r="I27" s="84"/>
      <c r="J27" s="127"/>
      <c r="K27" s="84"/>
      <c r="L27" s="127"/>
      <c r="M27" s="84"/>
      <c r="N27" s="127"/>
      <c r="O27" s="84"/>
      <c r="P27" s="127"/>
      <c r="Q27" s="122"/>
      <c r="R27" s="127"/>
      <c r="S27" s="122"/>
      <c r="T27" s="127"/>
    </row>
    <row r="28" spans="1:20" ht="20.45" customHeight="1" x14ac:dyDescent="0.25">
      <c r="A28" s="25" t="s">
        <v>159</v>
      </c>
      <c r="B28" s="9"/>
      <c r="C28" s="128"/>
      <c r="D28" s="129">
        <v>0</v>
      </c>
      <c r="E28" s="84"/>
      <c r="F28" s="129">
        <v>0</v>
      </c>
      <c r="G28" s="84"/>
      <c r="H28" s="129">
        <v>0</v>
      </c>
      <c r="I28" s="84"/>
      <c r="J28" s="129">
        <v>0</v>
      </c>
      <c r="K28" s="84"/>
      <c r="L28" s="129">
        <v>0</v>
      </c>
      <c r="M28" s="84"/>
      <c r="N28" s="129">
        <v>0</v>
      </c>
      <c r="O28" s="84"/>
      <c r="P28" s="129">
        <f>SUM(D28:N28)</f>
        <v>0</v>
      </c>
      <c r="Q28" s="122"/>
      <c r="R28" s="129">
        <v>388327</v>
      </c>
      <c r="S28" s="122"/>
      <c r="T28" s="129">
        <f>SUM(P28:R28)</f>
        <v>388327</v>
      </c>
    </row>
    <row r="29" spans="1:20" ht="20.45" customHeight="1" x14ac:dyDescent="0.25">
      <c r="A29" s="39" t="s">
        <v>193</v>
      </c>
      <c r="B29" s="9"/>
      <c r="C29" s="128"/>
      <c r="D29" s="94">
        <f>SUM(D26:D28)</f>
        <v>0</v>
      </c>
      <c r="E29" s="84"/>
      <c r="F29" s="94">
        <f>SUM(F26:F28)</f>
        <v>0</v>
      </c>
      <c r="G29" s="84"/>
      <c r="H29" s="94">
        <f>SUM(H26:H28)</f>
        <v>0</v>
      </c>
      <c r="I29" s="122"/>
      <c r="J29" s="94">
        <f>SUM(J26:J28)</f>
        <v>0</v>
      </c>
      <c r="K29" s="84"/>
      <c r="L29" s="94">
        <f>SUM(L26:L28)</f>
        <v>0</v>
      </c>
      <c r="M29" s="84"/>
      <c r="N29" s="94">
        <f>SUM(N26:N28)</f>
        <v>-22185</v>
      </c>
      <c r="O29" s="84"/>
      <c r="P29" s="94">
        <f>SUM(P26:P28)</f>
        <v>-22185</v>
      </c>
      <c r="Q29" s="122"/>
      <c r="R29" s="94">
        <f>SUM(R26:R28)</f>
        <v>377662</v>
      </c>
      <c r="S29" s="122"/>
      <c r="T29" s="94">
        <f>SUM(T26:T28)</f>
        <v>355477</v>
      </c>
    </row>
    <row r="30" spans="1:20" s="23" customFormat="1" ht="20.25" customHeight="1" x14ac:dyDescent="0.25">
      <c r="A30" s="23" t="s">
        <v>56</v>
      </c>
      <c r="B30" s="9"/>
      <c r="C30" s="75"/>
      <c r="D30" s="79">
        <f>D22+D29</f>
        <v>131505</v>
      </c>
      <c r="E30" s="91"/>
      <c r="F30" s="79">
        <f>F22+F29</f>
        <v>910480</v>
      </c>
      <c r="G30" s="91"/>
      <c r="H30" s="79">
        <f>H22+H29</f>
        <v>0</v>
      </c>
      <c r="I30" s="80"/>
      <c r="J30" s="79">
        <f>J22+J29</f>
        <v>-5465</v>
      </c>
      <c r="K30" s="80"/>
      <c r="L30" s="79">
        <f>L22+L29</f>
        <v>0</v>
      </c>
      <c r="M30" s="80"/>
      <c r="N30" s="79">
        <f>N22+N29</f>
        <v>-83805</v>
      </c>
      <c r="O30" s="80"/>
      <c r="P30" s="79">
        <f>P22+P29</f>
        <v>952715</v>
      </c>
      <c r="Q30" s="80"/>
      <c r="R30" s="104">
        <f>R22+R29</f>
        <v>377662</v>
      </c>
      <c r="S30" s="80"/>
      <c r="T30" s="79">
        <f>T22+T29</f>
        <v>1330377</v>
      </c>
    </row>
    <row r="31" spans="1:20" s="23" customFormat="1" ht="20.45" customHeight="1" x14ac:dyDescent="0.25">
      <c r="B31" s="9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</row>
    <row r="32" spans="1:20" ht="20.25" customHeight="1" x14ac:dyDescent="0.25">
      <c r="A32" s="23" t="s">
        <v>130</v>
      </c>
      <c r="B32" s="33"/>
      <c r="C32" s="50"/>
      <c r="D32" s="81"/>
      <c r="E32" s="81"/>
      <c r="F32" s="81"/>
      <c r="G32" s="81"/>
      <c r="H32" s="81"/>
      <c r="I32" s="81"/>
      <c r="J32" s="81"/>
      <c r="K32" s="81"/>
      <c r="L32" s="81"/>
      <c r="M32" s="64"/>
      <c r="N32" s="81"/>
      <c r="O32" s="81"/>
      <c r="P32" s="81"/>
      <c r="Q32" s="81"/>
      <c r="R32" s="81"/>
      <c r="S32" s="81"/>
      <c r="T32" s="81"/>
    </row>
    <row r="33" spans="1:21" ht="20.25" customHeight="1" x14ac:dyDescent="0.25">
      <c r="A33" s="72" t="s">
        <v>196</v>
      </c>
      <c r="B33" s="9"/>
      <c r="C33" s="60"/>
      <c r="D33" s="127">
        <v>0</v>
      </c>
      <c r="E33" s="91"/>
      <c r="F33" s="127">
        <v>0</v>
      </c>
      <c r="G33" s="91"/>
      <c r="H33" s="127">
        <v>0</v>
      </c>
      <c r="I33" s="91"/>
      <c r="J33" s="127">
        <v>0</v>
      </c>
      <c r="K33" s="91"/>
      <c r="L33" s="127">
        <v>0</v>
      </c>
      <c r="M33" s="84"/>
      <c r="N33" s="84">
        <v>136823</v>
      </c>
      <c r="O33" s="84"/>
      <c r="P33" s="127">
        <f>SUM(D33:N33)</f>
        <v>136823</v>
      </c>
      <c r="Q33" s="84"/>
      <c r="R33" s="84">
        <v>13714</v>
      </c>
      <c r="S33" s="84"/>
      <c r="T33" s="127">
        <f>SUM(P33:R33)</f>
        <v>150537</v>
      </c>
      <c r="U33" s="68"/>
    </row>
    <row r="34" spans="1:21" ht="20.25" customHeight="1" x14ac:dyDescent="0.25">
      <c r="A34" s="72" t="s">
        <v>69</v>
      </c>
      <c r="B34" s="9"/>
      <c r="C34" s="60"/>
      <c r="D34" s="127">
        <v>0</v>
      </c>
      <c r="E34" s="91"/>
      <c r="F34" s="127">
        <v>0</v>
      </c>
      <c r="G34" s="91"/>
      <c r="H34" s="127">
        <v>0</v>
      </c>
      <c r="I34" s="91"/>
      <c r="J34" s="127">
        <v>0</v>
      </c>
      <c r="K34" s="91"/>
      <c r="L34" s="127">
        <v>0</v>
      </c>
      <c r="M34" s="84"/>
      <c r="N34" s="84">
        <v>0</v>
      </c>
      <c r="O34" s="84"/>
      <c r="P34" s="84">
        <v>0</v>
      </c>
      <c r="Q34" s="84"/>
      <c r="R34" s="84">
        <v>0</v>
      </c>
      <c r="S34" s="84"/>
      <c r="T34" s="127">
        <f>SUM(P34:R34)</f>
        <v>0</v>
      </c>
    </row>
    <row r="35" spans="1:21" ht="20.25" customHeight="1" x14ac:dyDescent="0.25">
      <c r="A35" s="23" t="s">
        <v>131</v>
      </c>
      <c r="B35" s="107"/>
      <c r="C35" s="62"/>
      <c r="D35" s="104">
        <v>0</v>
      </c>
      <c r="E35" s="81"/>
      <c r="F35" s="104">
        <v>0</v>
      </c>
      <c r="G35" s="81"/>
      <c r="H35" s="104">
        <v>0</v>
      </c>
      <c r="I35" s="81"/>
      <c r="J35" s="104">
        <f>SUM(J33:J34)</f>
        <v>0</v>
      </c>
      <c r="K35" s="81"/>
      <c r="L35" s="104">
        <v>0</v>
      </c>
      <c r="M35" s="124"/>
      <c r="N35" s="104">
        <f>SUM(N33:N34)</f>
        <v>136823</v>
      </c>
      <c r="O35" s="84"/>
      <c r="P35" s="104">
        <f>SUM(P33:P34)</f>
        <v>136823</v>
      </c>
      <c r="Q35" s="84"/>
      <c r="R35" s="104">
        <f>SUM(R33:R34)</f>
        <v>13714</v>
      </c>
      <c r="S35" s="84"/>
      <c r="T35" s="104">
        <f>SUM(T33:T34)</f>
        <v>150537</v>
      </c>
      <c r="U35" s="68"/>
    </row>
    <row r="36" spans="1:21" ht="20.45" customHeight="1" x14ac:dyDescent="0.25">
      <c r="A36" s="23"/>
      <c r="B36" s="107"/>
      <c r="C36" s="62"/>
      <c r="D36" s="80"/>
      <c r="E36" s="124"/>
      <c r="F36" s="80"/>
      <c r="G36" s="124"/>
      <c r="H36" s="80"/>
      <c r="I36" s="124"/>
      <c r="J36" s="80"/>
      <c r="K36" s="124"/>
      <c r="L36" s="80"/>
      <c r="M36" s="124"/>
      <c r="N36" s="122"/>
      <c r="O36" s="84"/>
      <c r="P36" s="84"/>
      <c r="Q36" s="84"/>
      <c r="R36" s="84"/>
      <c r="S36" s="84"/>
      <c r="T36" s="80"/>
    </row>
    <row r="37" spans="1:21" ht="20.25" hidden="1" customHeight="1" x14ac:dyDescent="0.25">
      <c r="A37" s="26" t="s">
        <v>72</v>
      </c>
      <c r="B37" s="33"/>
      <c r="C37" s="49"/>
      <c r="D37" s="94">
        <v>0</v>
      </c>
      <c r="E37" s="91"/>
      <c r="F37" s="94">
        <v>0</v>
      </c>
      <c r="G37" s="91"/>
      <c r="H37" s="94">
        <v>0</v>
      </c>
      <c r="I37" s="91"/>
      <c r="J37" s="94">
        <v>0</v>
      </c>
      <c r="K37" s="64"/>
      <c r="L37" s="64"/>
      <c r="M37" s="64"/>
      <c r="N37" s="64"/>
      <c r="O37" s="84"/>
      <c r="P37" s="94">
        <v>0</v>
      </c>
      <c r="Q37" s="91"/>
      <c r="R37" s="94">
        <v>0</v>
      </c>
      <c r="S37" s="91"/>
      <c r="T37" s="94">
        <f>SUM(P37:R37)</f>
        <v>0</v>
      </c>
    </row>
    <row r="38" spans="1:21" s="23" customFormat="1" ht="20.25" customHeight="1" thickBot="1" x14ac:dyDescent="0.3">
      <c r="A38" s="19" t="s">
        <v>246</v>
      </c>
      <c r="B38" s="34"/>
      <c r="C38" s="46"/>
      <c r="D38" s="125">
        <f>SUM(D14,D35,D30)</f>
        <v>1136505</v>
      </c>
      <c r="E38" s="122"/>
      <c r="F38" s="125">
        <f>SUM(F14,F35,F30)</f>
        <v>1259077</v>
      </c>
      <c r="G38" s="122"/>
      <c r="H38" s="125">
        <f>SUM(H14,H35,H30)</f>
        <v>-42012</v>
      </c>
      <c r="I38" s="122"/>
      <c r="J38" s="125">
        <f>J14+J30</f>
        <v>12545</v>
      </c>
      <c r="K38" s="122"/>
      <c r="L38" s="125">
        <f>SUM(L14,L35,L30)</f>
        <v>13800</v>
      </c>
      <c r="M38" s="122"/>
      <c r="N38" s="125">
        <f>SUM(N14,N35,N30)</f>
        <v>192483</v>
      </c>
      <c r="O38" s="122"/>
      <c r="P38" s="125">
        <f>SUM(P14,P35,P30)</f>
        <v>2572398</v>
      </c>
      <c r="Q38" s="122"/>
      <c r="R38" s="125">
        <f>SUM(R14,R35,R30)</f>
        <v>442615</v>
      </c>
      <c r="S38" s="122"/>
      <c r="T38" s="125">
        <f>SUM(T14,T35,T30)</f>
        <v>3015013</v>
      </c>
      <c r="U38" s="68"/>
    </row>
    <row r="39" spans="1:21" ht="20.25" customHeight="1" thickTop="1" x14ac:dyDescent="0.25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</row>
    <row r="40" spans="1:21" s="52" customFormat="1" ht="20.25" customHeight="1" x14ac:dyDescent="0.25"/>
    <row r="41" spans="1:21" ht="20.25" customHeight="1" x14ac:dyDescent="0.25">
      <c r="D41" s="48"/>
      <c r="F41" s="48"/>
      <c r="H41" s="48"/>
      <c r="J41" s="48"/>
      <c r="L41" s="48"/>
      <c r="N41" s="48"/>
      <c r="O41" s="48"/>
      <c r="P41" s="48"/>
      <c r="Q41" s="48"/>
      <c r="R41" s="48"/>
      <c r="S41" s="48"/>
      <c r="T41" s="48"/>
    </row>
  </sheetData>
  <mergeCells count="4">
    <mergeCell ref="D4:T4"/>
    <mergeCell ref="L5:N5"/>
    <mergeCell ref="L6:N6"/>
    <mergeCell ref="D12:T12"/>
  </mergeCells>
  <pageMargins left="0.8" right="0.5" top="0.48" bottom="0.5" header="0.5" footer="0.5"/>
  <pageSetup paperSize="9" scale="67" firstPageNumber="8" orientation="landscape" useFirstPageNumber="1" r:id="rId1"/>
  <headerFooter>
    <oddFooter>&amp;L The accompanying notes form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59F5-4245-4E44-82CE-56505FA5F140}">
  <dimension ref="A1:W40"/>
  <sheetViews>
    <sheetView topLeftCell="A20" zoomScale="85" zoomScaleNormal="85" zoomScaleSheetLayoutView="90" workbookViewId="0">
      <selection activeCell="A32" sqref="A32"/>
    </sheetView>
  </sheetViews>
  <sheetFormatPr defaultColWidth="9.140625" defaultRowHeight="20.25" customHeight="1" x14ac:dyDescent="0.25"/>
  <cols>
    <col min="1" max="1" width="51" customWidth="1"/>
    <col min="2" max="2" width="6.140625" customWidth="1"/>
    <col min="3" max="3" width="1.85546875" customWidth="1"/>
    <col min="4" max="4" width="13.85546875" customWidth="1"/>
    <col min="5" max="5" width="1.85546875" customWidth="1"/>
    <col min="6" max="6" width="15.85546875" bestFit="1" customWidth="1"/>
    <col min="7" max="7" width="1.85546875" customWidth="1"/>
    <col min="8" max="8" width="14.85546875" customWidth="1"/>
    <col min="9" max="9" width="1.85546875" customWidth="1"/>
    <col min="10" max="10" width="14.5703125" customWidth="1"/>
    <col min="11" max="11" width="1.85546875" customWidth="1"/>
    <col min="12" max="12" width="14.42578125" customWidth="1"/>
    <col min="13" max="13" width="1.85546875" customWidth="1"/>
    <col min="14" max="14" width="13.140625" customWidth="1"/>
    <col min="15" max="15" width="1.85546875" customWidth="1"/>
    <col min="16" max="16" width="14.42578125" customWidth="1"/>
    <col min="17" max="17" width="1.85546875" customWidth="1"/>
    <col min="18" max="18" width="13.140625" customWidth="1"/>
    <col min="19" max="19" width="1.85546875" customWidth="1"/>
    <col min="20" max="20" width="13.85546875" customWidth="1"/>
    <col min="21" max="21" width="1.85546875" customWidth="1"/>
    <col min="22" max="22" width="13.5703125" customWidth="1"/>
    <col min="23" max="23" width="12.5703125" customWidth="1"/>
  </cols>
  <sheetData>
    <row r="1" spans="1:22" s="56" customFormat="1" ht="20.25" customHeight="1" x14ac:dyDescent="0.3">
      <c r="A1" s="5" t="s">
        <v>77</v>
      </c>
      <c r="B1" s="55"/>
    </row>
    <row r="2" spans="1:22" s="56" customFormat="1" ht="20.25" customHeight="1" x14ac:dyDescent="0.3">
      <c r="A2" s="7" t="s">
        <v>128</v>
      </c>
      <c r="B2" s="55"/>
    </row>
    <row r="4" spans="1:22" ht="20.25" customHeight="1" x14ac:dyDescent="0.25">
      <c r="A4" s="101"/>
      <c r="B4" s="101"/>
      <c r="C4" s="101"/>
      <c r="D4" s="145" t="s">
        <v>47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</row>
    <row r="5" spans="1:22" ht="20.25" hidden="1" customHeight="1" x14ac:dyDescent="0.25">
      <c r="A5" s="101"/>
      <c r="B5" s="101"/>
      <c r="C5" s="24"/>
      <c r="E5" s="24"/>
      <c r="F5" s="24"/>
      <c r="G5" s="24"/>
      <c r="H5" s="24"/>
      <c r="I5" s="24"/>
      <c r="J5" s="24"/>
      <c r="K5" s="24"/>
      <c r="L5" s="24"/>
      <c r="M5" s="24"/>
      <c r="N5" s="147"/>
      <c r="O5" s="147"/>
      <c r="P5" s="147"/>
      <c r="Q5" s="24"/>
      <c r="R5" s="24"/>
      <c r="S5" s="24"/>
      <c r="T5" s="24"/>
      <c r="U5" s="24"/>
      <c r="V5" s="24"/>
    </row>
    <row r="6" spans="1:22" ht="20.25" customHeight="1" x14ac:dyDescent="0.25">
      <c r="A6" s="101"/>
      <c r="B6" s="101"/>
      <c r="C6" s="24"/>
      <c r="E6" s="24"/>
      <c r="F6" s="24"/>
      <c r="G6" s="24"/>
      <c r="H6" s="24"/>
      <c r="I6" s="24"/>
      <c r="J6" s="24"/>
      <c r="K6" s="24"/>
      <c r="L6" s="24"/>
      <c r="M6" s="24"/>
      <c r="N6" s="150" t="s">
        <v>42</v>
      </c>
      <c r="O6" s="150"/>
      <c r="P6" s="150"/>
      <c r="Q6" s="24"/>
      <c r="R6" s="24"/>
      <c r="S6" s="24"/>
      <c r="T6" s="24"/>
      <c r="U6" s="24"/>
      <c r="V6" s="24"/>
    </row>
    <row r="7" spans="1:22" ht="20.25" customHeight="1" x14ac:dyDescent="0.25">
      <c r="A7" s="101"/>
      <c r="B7" s="101"/>
      <c r="C7" s="24"/>
      <c r="E7" s="24"/>
      <c r="F7" s="24"/>
      <c r="G7" s="24"/>
      <c r="H7" s="24" t="s">
        <v>94</v>
      </c>
      <c r="I7" s="24"/>
      <c r="J7" s="24" t="s">
        <v>94</v>
      </c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</row>
    <row r="8" spans="1:22" ht="20.25" customHeight="1" x14ac:dyDescent="0.25">
      <c r="A8" s="101"/>
      <c r="B8" s="101"/>
      <c r="C8" s="24"/>
      <c r="E8" s="24"/>
      <c r="F8" s="24"/>
      <c r="G8" s="24"/>
      <c r="H8" s="24" t="s">
        <v>95</v>
      </c>
      <c r="I8" s="24"/>
      <c r="J8" s="24" t="s">
        <v>232</v>
      </c>
      <c r="K8" s="24"/>
      <c r="L8" s="24"/>
      <c r="M8" s="24"/>
      <c r="N8" s="24"/>
      <c r="O8" s="24"/>
      <c r="P8" s="24"/>
      <c r="Q8" s="24"/>
      <c r="R8" s="24" t="s">
        <v>99</v>
      </c>
      <c r="S8" s="24"/>
      <c r="T8" s="24"/>
      <c r="U8" s="24"/>
      <c r="V8" s="24"/>
    </row>
    <row r="9" spans="1:22" ht="20.25" customHeight="1" x14ac:dyDescent="0.25">
      <c r="A9" s="101"/>
      <c r="B9" s="101"/>
      <c r="C9" s="24"/>
      <c r="D9" s="24" t="s">
        <v>32</v>
      </c>
      <c r="E9" s="24"/>
      <c r="H9" s="24" t="s">
        <v>96</v>
      </c>
      <c r="J9" s="24" t="s">
        <v>233</v>
      </c>
      <c r="L9" s="24"/>
      <c r="N9" s="24"/>
      <c r="O9" s="24"/>
      <c r="R9" s="24" t="s">
        <v>100</v>
      </c>
      <c r="T9" s="24"/>
      <c r="V9" s="24"/>
    </row>
    <row r="10" spans="1:22" ht="20.25" customHeight="1" x14ac:dyDescent="0.25">
      <c r="A10" s="101"/>
      <c r="B10" s="101"/>
      <c r="C10" s="24"/>
      <c r="D10" s="24" t="s">
        <v>116</v>
      </c>
      <c r="E10" s="24"/>
      <c r="F10" s="24" t="s">
        <v>43</v>
      </c>
      <c r="H10" s="24" t="s">
        <v>97</v>
      </c>
      <c r="J10" s="24" t="s">
        <v>213</v>
      </c>
      <c r="L10" s="24"/>
      <c r="N10" s="24" t="s">
        <v>48</v>
      </c>
      <c r="O10" s="24"/>
      <c r="R10" s="24" t="s">
        <v>101</v>
      </c>
      <c r="T10" s="24" t="s">
        <v>104</v>
      </c>
      <c r="V10" s="24" t="s">
        <v>29</v>
      </c>
    </row>
    <row r="11" spans="1:22" ht="20.25" customHeight="1" x14ac:dyDescent="0.25">
      <c r="A11" s="101"/>
      <c r="B11" s="33" t="s">
        <v>2</v>
      </c>
      <c r="C11" s="24"/>
      <c r="D11" s="24" t="s">
        <v>31</v>
      </c>
      <c r="E11" s="24"/>
      <c r="F11" s="24" t="s">
        <v>118</v>
      </c>
      <c r="G11" s="24"/>
      <c r="H11" s="24" t="s">
        <v>98</v>
      </c>
      <c r="I11" s="24"/>
      <c r="J11" s="24" t="s">
        <v>234</v>
      </c>
      <c r="K11" s="24"/>
      <c r="L11" s="24" t="s">
        <v>84</v>
      </c>
      <c r="M11" s="24"/>
      <c r="N11" s="24" t="s">
        <v>44</v>
      </c>
      <c r="O11" s="24"/>
      <c r="P11" s="24" t="s">
        <v>45</v>
      </c>
      <c r="Q11" s="24"/>
      <c r="R11" s="24" t="s">
        <v>102</v>
      </c>
      <c r="S11" s="24"/>
      <c r="T11" s="24" t="s">
        <v>103</v>
      </c>
      <c r="U11" s="24"/>
      <c r="V11" s="24" t="s">
        <v>28</v>
      </c>
    </row>
    <row r="12" spans="1:22" ht="20.25" customHeight="1" x14ac:dyDescent="0.25">
      <c r="A12" s="38"/>
      <c r="B12" s="33"/>
      <c r="C12" s="33"/>
      <c r="D12" s="144" t="s">
        <v>124</v>
      </c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</row>
    <row r="13" spans="1:22" ht="20.25" customHeight="1" x14ac:dyDescent="0.25">
      <c r="A13" s="19" t="s">
        <v>248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</row>
    <row r="14" spans="1:22" s="23" customFormat="1" ht="20.25" customHeight="1" x14ac:dyDescent="0.25">
      <c r="A14" s="19" t="s">
        <v>168</v>
      </c>
      <c r="B14" s="34"/>
      <c r="C14" s="65"/>
      <c r="D14" s="94">
        <v>1201380</v>
      </c>
      <c r="E14" s="80"/>
      <c r="F14" s="94">
        <v>1497031</v>
      </c>
      <c r="G14" s="80"/>
      <c r="H14" s="94">
        <v>-42012</v>
      </c>
      <c r="I14" s="80"/>
      <c r="J14" s="80">
        <v>0</v>
      </c>
      <c r="K14" s="80"/>
      <c r="L14" s="94">
        <v>12066</v>
      </c>
      <c r="M14" s="80"/>
      <c r="N14" s="94">
        <v>18000</v>
      </c>
      <c r="O14" s="80"/>
      <c r="P14" s="94">
        <v>250844</v>
      </c>
      <c r="Q14" s="80"/>
      <c r="R14" s="80">
        <v>2937309</v>
      </c>
      <c r="S14" s="80"/>
      <c r="T14" s="80">
        <v>450597</v>
      </c>
      <c r="U14" s="80"/>
      <c r="V14" s="80">
        <f>SUM(R14:T14)</f>
        <v>3387906</v>
      </c>
    </row>
    <row r="15" spans="1:22" ht="20.45" customHeight="1" x14ac:dyDescent="0.25">
      <c r="A15" s="19"/>
      <c r="B15" s="33"/>
      <c r="C15" s="49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</row>
    <row r="16" spans="1:22" ht="20.25" customHeight="1" x14ac:dyDescent="0.25">
      <c r="A16" s="3" t="s">
        <v>40</v>
      </c>
      <c r="B16" s="9"/>
      <c r="C16" s="49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</row>
    <row r="17" spans="1:22" ht="20.25" customHeight="1" x14ac:dyDescent="0.25">
      <c r="A17" s="39" t="s">
        <v>195</v>
      </c>
      <c r="B17" s="9"/>
      <c r="C17" s="49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</row>
    <row r="18" spans="1:22" ht="20.25" customHeight="1" x14ac:dyDescent="0.25">
      <c r="A18" s="105" t="s">
        <v>164</v>
      </c>
      <c r="B18" s="9">
        <v>8</v>
      </c>
      <c r="C18" s="49"/>
      <c r="D18" s="91">
        <v>211582</v>
      </c>
      <c r="E18" s="91"/>
      <c r="F18" s="91">
        <v>4321766</v>
      </c>
      <c r="G18" s="91"/>
      <c r="H18" s="91">
        <v>0</v>
      </c>
      <c r="I18" s="91"/>
      <c r="J18" s="91">
        <v>0</v>
      </c>
      <c r="K18" s="91"/>
      <c r="L18" s="91">
        <v>0</v>
      </c>
      <c r="M18" s="91"/>
      <c r="N18" s="91">
        <v>0</v>
      </c>
      <c r="O18" s="91"/>
      <c r="P18" s="91">
        <v>0</v>
      </c>
      <c r="Q18" s="91"/>
      <c r="R18" s="91">
        <f>SUM(D18:P18)</f>
        <v>4533348</v>
      </c>
      <c r="S18" s="91"/>
      <c r="T18" s="91">
        <v>0</v>
      </c>
      <c r="U18" s="91"/>
      <c r="V18" s="91">
        <f>SUM(R18:T18)</f>
        <v>4533348</v>
      </c>
    </row>
    <row r="19" spans="1:22" ht="20.25" customHeight="1" x14ac:dyDescent="0.25">
      <c r="A19" s="105" t="s">
        <v>212</v>
      </c>
      <c r="B19" s="9">
        <v>8</v>
      </c>
      <c r="C19" s="49"/>
      <c r="D19" s="91">
        <v>74230</v>
      </c>
      <c r="E19" s="91"/>
      <c r="F19" s="91">
        <v>154399</v>
      </c>
      <c r="G19" s="91"/>
      <c r="H19" s="91">
        <v>0</v>
      </c>
      <c r="I19" s="91"/>
      <c r="J19" s="91">
        <v>0</v>
      </c>
      <c r="K19" s="91"/>
      <c r="L19" s="91">
        <v>0</v>
      </c>
      <c r="M19" s="91"/>
      <c r="N19" s="91">
        <v>0</v>
      </c>
      <c r="O19" s="91"/>
      <c r="P19" s="91">
        <v>0</v>
      </c>
      <c r="Q19" s="91"/>
      <c r="R19" s="91">
        <f>SUM(D19:P19)</f>
        <v>228629</v>
      </c>
      <c r="S19" s="91"/>
      <c r="T19" s="91">
        <v>0</v>
      </c>
      <c r="U19" s="91"/>
      <c r="V19" s="91">
        <f>SUM(R19:T19)</f>
        <v>228629</v>
      </c>
    </row>
    <row r="20" spans="1:22" ht="20.25" customHeight="1" x14ac:dyDescent="0.25">
      <c r="A20" s="105" t="s">
        <v>105</v>
      </c>
      <c r="B20" s="9">
        <v>9</v>
      </c>
      <c r="C20" s="74"/>
      <c r="D20" s="91">
        <v>0</v>
      </c>
      <c r="E20" s="91"/>
      <c r="F20" s="91">
        <v>17600</v>
      </c>
      <c r="G20" s="91"/>
      <c r="H20" s="91">
        <v>0</v>
      </c>
      <c r="I20" s="91"/>
      <c r="J20" s="91">
        <v>0</v>
      </c>
      <c r="K20" s="91"/>
      <c r="L20" s="91">
        <v>11865</v>
      </c>
      <c r="M20" s="91"/>
      <c r="N20" s="91">
        <v>0</v>
      </c>
      <c r="O20" s="91"/>
      <c r="P20" s="91">
        <v>0</v>
      </c>
      <c r="Q20" s="91"/>
      <c r="R20" s="91">
        <f>SUM(D20:P20)</f>
        <v>29465</v>
      </c>
      <c r="S20" s="91"/>
      <c r="T20" s="91">
        <v>0</v>
      </c>
      <c r="U20" s="91"/>
      <c r="V20" s="91">
        <f>SUM(R20:T20)</f>
        <v>29465</v>
      </c>
    </row>
    <row r="21" spans="1:22" ht="20.25" customHeight="1" x14ac:dyDescent="0.25">
      <c r="A21" s="105" t="s">
        <v>208</v>
      </c>
      <c r="B21" s="9">
        <v>12</v>
      </c>
      <c r="C21" s="74"/>
      <c r="D21" s="91">
        <v>0</v>
      </c>
      <c r="E21" s="91"/>
      <c r="F21" s="91">
        <v>0</v>
      </c>
      <c r="G21" s="91"/>
      <c r="H21" s="91">
        <v>0</v>
      </c>
      <c r="I21" s="91"/>
      <c r="J21" s="91">
        <v>0</v>
      </c>
      <c r="K21" s="91"/>
      <c r="L21" s="91">
        <v>0</v>
      </c>
      <c r="M21" s="91"/>
      <c r="N21" s="91">
        <v>0</v>
      </c>
      <c r="O21" s="91"/>
      <c r="P21" s="91">
        <v>-38827</v>
      </c>
      <c r="Q21" s="91"/>
      <c r="R21" s="91">
        <f>SUM(D21:P21)</f>
        <v>-38827</v>
      </c>
      <c r="S21" s="91"/>
      <c r="T21" s="91">
        <v>0</v>
      </c>
      <c r="U21" s="91"/>
      <c r="V21" s="91">
        <f>SUM(R21:T21)</f>
        <v>-38827</v>
      </c>
    </row>
    <row r="22" spans="1:22" s="23" customFormat="1" ht="20.25" customHeight="1" x14ac:dyDescent="0.25">
      <c r="A22" s="58" t="s">
        <v>194</v>
      </c>
      <c r="B22" s="9"/>
      <c r="C22" s="75"/>
      <c r="D22" s="79">
        <f>SUM(D18:D21)</f>
        <v>285812</v>
      </c>
      <c r="E22" s="80"/>
      <c r="F22" s="79">
        <f>SUM(F18:F21)</f>
        <v>4493765</v>
      </c>
      <c r="G22" s="80"/>
      <c r="H22" s="79">
        <f>SUM(H18:H21)</f>
        <v>0</v>
      </c>
      <c r="I22" s="80"/>
      <c r="J22" s="79">
        <f>SUM(J18:J21)</f>
        <v>0</v>
      </c>
      <c r="K22" s="80"/>
      <c r="L22" s="79">
        <f>SUM(L18:L21)</f>
        <v>11865</v>
      </c>
      <c r="M22" s="80"/>
      <c r="N22" s="79">
        <f>SUM(N18:N21)</f>
        <v>0</v>
      </c>
      <c r="O22" s="80"/>
      <c r="P22" s="79">
        <f>SUM(P18:P21)</f>
        <v>-38827</v>
      </c>
      <c r="Q22" s="80"/>
      <c r="R22" s="79">
        <f>SUM(R18:R21)</f>
        <v>4752615</v>
      </c>
      <c r="S22" s="80"/>
      <c r="T22" s="79">
        <f>SUM(T18:T21)</f>
        <v>0</v>
      </c>
      <c r="U22" s="80"/>
      <c r="V22" s="79">
        <f>SUM(V18:V21)</f>
        <v>4752615</v>
      </c>
    </row>
    <row r="23" spans="1:22" s="23" customFormat="1" ht="20.45" customHeight="1" x14ac:dyDescent="0.25">
      <c r="B23" s="9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</row>
    <row r="24" spans="1:22" s="23" customFormat="1" ht="20.45" customHeight="1" x14ac:dyDescent="0.25">
      <c r="A24" s="39" t="s">
        <v>146</v>
      </c>
      <c r="B24" s="9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</row>
    <row r="25" spans="1:22" s="23" customFormat="1" ht="20.45" customHeight="1" x14ac:dyDescent="0.25">
      <c r="A25" s="25" t="s">
        <v>154</v>
      </c>
      <c r="B25" s="9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</row>
    <row r="26" spans="1:22" s="23" customFormat="1" ht="20.45" customHeight="1" x14ac:dyDescent="0.25">
      <c r="A26" s="25" t="s">
        <v>153</v>
      </c>
      <c r="B26" s="9">
        <v>5</v>
      </c>
      <c r="D26" s="91">
        <v>0</v>
      </c>
      <c r="E26" s="91"/>
      <c r="F26" s="91">
        <v>0</v>
      </c>
      <c r="G26" s="91"/>
      <c r="H26" s="91">
        <v>0</v>
      </c>
      <c r="I26" s="91"/>
      <c r="J26" s="91">
        <v>-146220</v>
      </c>
      <c r="K26" s="91"/>
      <c r="L26" s="91">
        <v>0</v>
      </c>
      <c r="M26" s="91"/>
      <c r="N26" s="91">
        <v>0</v>
      </c>
      <c r="O26" s="80"/>
      <c r="P26" s="91">
        <v>-135071</v>
      </c>
      <c r="Q26" s="80"/>
      <c r="R26" s="84">
        <f>SUM(D26:P26)</f>
        <v>-281291</v>
      </c>
      <c r="S26" s="80"/>
      <c r="T26" s="91">
        <v>305193</v>
      </c>
      <c r="U26" s="80"/>
      <c r="V26" s="123">
        <f>SUM(R26:T26)</f>
        <v>23902</v>
      </c>
    </row>
    <row r="27" spans="1:22" s="23" customFormat="1" ht="20.45" customHeight="1" x14ac:dyDescent="0.25">
      <c r="A27" s="25" t="s">
        <v>154</v>
      </c>
      <c r="B27" s="9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</row>
    <row r="28" spans="1:22" s="23" customFormat="1" ht="20.45" customHeight="1" x14ac:dyDescent="0.25">
      <c r="A28" s="25" t="s">
        <v>159</v>
      </c>
      <c r="B28" s="9">
        <v>2</v>
      </c>
      <c r="D28" s="91">
        <v>0</v>
      </c>
      <c r="E28" s="91"/>
      <c r="F28" s="91">
        <v>0</v>
      </c>
      <c r="G28" s="91"/>
      <c r="H28" s="91">
        <v>0</v>
      </c>
      <c r="I28" s="80"/>
      <c r="J28" s="80">
        <v>0</v>
      </c>
      <c r="K28" s="80"/>
      <c r="L28" s="91">
        <v>0</v>
      </c>
      <c r="M28" s="80"/>
      <c r="N28" s="91">
        <v>0</v>
      </c>
      <c r="O28" s="80"/>
      <c r="P28" s="91">
        <v>0</v>
      </c>
      <c r="Q28" s="80"/>
      <c r="R28" s="84">
        <v>0</v>
      </c>
      <c r="S28" s="80"/>
      <c r="T28" s="91">
        <v>1334909</v>
      </c>
      <c r="U28" s="80"/>
      <c r="V28" s="121">
        <f>SUM(R28:T28)</f>
        <v>1334909</v>
      </c>
    </row>
    <row r="29" spans="1:22" s="23" customFormat="1" ht="20.45" customHeight="1" x14ac:dyDescent="0.25">
      <c r="A29" s="39" t="s">
        <v>147</v>
      </c>
      <c r="B29" s="9"/>
      <c r="D29" s="104">
        <f>SUM(D26:D28)</f>
        <v>0</v>
      </c>
      <c r="E29" s="122"/>
      <c r="F29" s="104">
        <f>SUM(F26:F28)</f>
        <v>0</v>
      </c>
      <c r="G29" s="122"/>
      <c r="H29" s="104">
        <f>SUM(H26:H28)</f>
        <v>0</v>
      </c>
      <c r="I29" s="80"/>
      <c r="J29" s="104">
        <f>SUM(J26:J28)</f>
        <v>-146220</v>
      </c>
      <c r="K29" s="80"/>
      <c r="L29" s="104">
        <f t="shared" ref="L29:N29" si="0">SUM(L26:L28)</f>
        <v>0</v>
      </c>
      <c r="M29" s="80"/>
      <c r="N29" s="104">
        <f t="shared" si="0"/>
        <v>0</v>
      </c>
      <c r="O29" s="80"/>
      <c r="P29" s="104">
        <f>SUM(P26:P28)</f>
        <v>-135071</v>
      </c>
      <c r="Q29" s="80"/>
      <c r="R29" s="104">
        <f>SUM(R26:R28)</f>
        <v>-281291</v>
      </c>
      <c r="S29" s="80"/>
      <c r="T29" s="104">
        <f>SUM(T26:T28)</f>
        <v>1640102</v>
      </c>
      <c r="U29" s="80"/>
      <c r="V29" s="104">
        <f>SUM(V26:V28)</f>
        <v>1358811</v>
      </c>
    </row>
    <row r="30" spans="1:22" s="23" customFormat="1" ht="20.25" customHeight="1" x14ac:dyDescent="0.25">
      <c r="A30" s="23" t="s">
        <v>56</v>
      </c>
      <c r="B30" s="9"/>
      <c r="D30" s="104">
        <f>SUM(D22,D29)</f>
        <v>285812</v>
      </c>
      <c r="E30" s="84"/>
      <c r="F30" s="104">
        <f>SUM(F22,F29)</f>
        <v>4493765</v>
      </c>
      <c r="G30" s="84"/>
      <c r="H30" s="104">
        <f>SUM(H29)</f>
        <v>0</v>
      </c>
      <c r="I30" s="80"/>
      <c r="J30" s="104">
        <f>SUM(J29)</f>
        <v>-146220</v>
      </c>
      <c r="K30" s="80"/>
      <c r="L30" s="104">
        <f>SUM(L22,L29)</f>
        <v>11865</v>
      </c>
      <c r="M30" s="80"/>
      <c r="N30" s="104">
        <f>SUM(N29)</f>
        <v>0</v>
      </c>
      <c r="O30" s="80"/>
      <c r="P30" s="104">
        <f>SUM(P22,P29)</f>
        <v>-173898</v>
      </c>
      <c r="Q30" s="80"/>
      <c r="R30" s="104">
        <f>SUM(R22,R29)</f>
        <v>4471324</v>
      </c>
      <c r="S30" s="80"/>
      <c r="T30" s="104">
        <f>SUM(T29)</f>
        <v>1640102</v>
      </c>
      <c r="U30" s="80"/>
      <c r="V30" s="104">
        <f>SUM(V22,V29)</f>
        <v>6111426</v>
      </c>
    </row>
    <row r="31" spans="1:22" s="23" customFormat="1" ht="20.45" customHeight="1" x14ac:dyDescent="0.25">
      <c r="A31" s="39"/>
      <c r="B31" s="9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</row>
    <row r="32" spans="1:22" ht="20.25" customHeight="1" x14ac:dyDescent="0.25">
      <c r="A32" s="23" t="s">
        <v>130</v>
      </c>
      <c r="B32" s="33"/>
      <c r="C32" s="50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64"/>
      <c r="P32" s="81"/>
      <c r="Q32" s="81"/>
      <c r="R32" s="81"/>
      <c r="S32" s="81"/>
      <c r="T32" s="81"/>
      <c r="U32" s="81"/>
      <c r="V32" s="81"/>
    </row>
    <row r="33" spans="1:23" ht="20.25" customHeight="1" x14ac:dyDescent="0.25">
      <c r="A33" s="72" t="s">
        <v>196</v>
      </c>
      <c r="B33" s="9"/>
      <c r="C33" s="60"/>
      <c r="D33" s="127">
        <v>0</v>
      </c>
      <c r="E33" s="91"/>
      <c r="F33" s="127">
        <v>0</v>
      </c>
      <c r="G33" s="91"/>
      <c r="H33" s="127">
        <v>0</v>
      </c>
      <c r="I33" s="91"/>
      <c r="J33" s="91">
        <v>0</v>
      </c>
      <c r="K33" s="91"/>
      <c r="L33" s="127">
        <v>0</v>
      </c>
      <c r="M33" s="91"/>
      <c r="N33" s="127">
        <v>0</v>
      </c>
      <c r="O33" s="84"/>
      <c r="P33" s="84">
        <f>'PL6-7'!D60</f>
        <v>964222</v>
      </c>
      <c r="Q33" s="84"/>
      <c r="R33" s="84">
        <f>SUM(D33:P33)</f>
        <v>964222</v>
      </c>
      <c r="S33" s="84"/>
      <c r="T33" s="84">
        <f>'PL6-7'!D61</f>
        <v>34033</v>
      </c>
      <c r="U33" s="84"/>
      <c r="V33" s="123">
        <f>SUM(R33:T33)</f>
        <v>998255</v>
      </c>
      <c r="W33" s="68">
        <f>V33-'PL6-7'!D37</f>
        <v>0</v>
      </c>
    </row>
    <row r="34" spans="1:23" ht="20.25" customHeight="1" x14ac:dyDescent="0.25">
      <c r="A34" s="72" t="s">
        <v>69</v>
      </c>
      <c r="B34" s="9"/>
      <c r="C34" s="60"/>
      <c r="D34" s="127">
        <v>0</v>
      </c>
      <c r="E34" s="91"/>
      <c r="F34" s="127">
        <v>0</v>
      </c>
      <c r="G34" s="91"/>
      <c r="H34" s="127">
        <v>0</v>
      </c>
      <c r="I34" s="91"/>
      <c r="J34" s="91">
        <v>0</v>
      </c>
      <c r="K34" s="91"/>
      <c r="L34" s="127">
        <v>0</v>
      </c>
      <c r="M34" s="91"/>
      <c r="N34" s="127">
        <v>0</v>
      </c>
      <c r="O34" s="84"/>
      <c r="P34" s="84">
        <f>'PL6-7'!D65-'PL6-7'!D60</f>
        <v>7626</v>
      </c>
      <c r="Q34" s="84"/>
      <c r="R34" s="84">
        <f>SUM(D34:P34)</f>
        <v>7626</v>
      </c>
      <c r="S34" s="84"/>
      <c r="T34" s="84">
        <f>'PL6-7'!D66-'PL6-7'!D61</f>
        <v>1459</v>
      </c>
      <c r="U34" s="84"/>
      <c r="V34" s="121">
        <f t="shared" ref="V34" si="1">SUM(R34:T34)</f>
        <v>9085</v>
      </c>
    </row>
    <row r="35" spans="1:23" ht="20.25" customHeight="1" x14ac:dyDescent="0.25">
      <c r="A35" s="23" t="s">
        <v>131</v>
      </c>
      <c r="B35" s="107"/>
      <c r="C35" s="62"/>
      <c r="D35" s="104">
        <v>0</v>
      </c>
      <c r="E35" s="124"/>
      <c r="F35" s="104">
        <v>0</v>
      </c>
      <c r="G35" s="124"/>
      <c r="H35" s="104">
        <v>0</v>
      </c>
      <c r="I35" s="124"/>
      <c r="J35" s="104">
        <v>0</v>
      </c>
      <c r="K35" s="124"/>
      <c r="L35" s="104">
        <f>SUM(L33:L34)</f>
        <v>0</v>
      </c>
      <c r="M35" s="124"/>
      <c r="N35" s="104">
        <v>0</v>
      </c>
      <c r="O35" s="124"/>
      <c r="P35" s="104">
        <f>SUM(P33:P34)</f>
        <v>971848</v>
      </c>
      <c r="Q35" s="84"/>
      <c r="R35" s="104">
        <f>SUM(R33:R34)</f>
        <v>971848</v>
      </c>
      <c r="S35" s="84"/>
      <c r="T35" s="104">
        <f>SUM(T33:T34)</f>
        <v>35492</v>
      </c>
      <c r="U35" s="84"/>
      <c r="V35" s="104">
        <f>SUM(V33:V34)</f>
        <v>1007340</v>
      </c>
      <c r="W35" s="68">
        <f>V35-'PL6-7'!D48</f>
        <v>0</v>
      </c>
    </row>
    <row r="36" spans="1:23" ht="20.45" customHeight="1" x14ac:dyDescent="0.25">
      <c r="A36" s="23"/>
      <c r="B36" s="107"/>
      <c r="C36" s="62"/>
      <c r="D36" s="80"/>
      <c r="E36" s="124"/>
      <c r="F36" s="80"/>
      <c r="G36" s="124"/>
      <c r="H36" s="80"/>
      <c r="I36" s="124"/>
      <c r="J36" s="124"/>
      <c r="K36" s="124"/>
      <c r="L36" s="80"/>
      <c r="M36" s="124"/>
      <c r="N36" s="80"/>
      <c r="O36" s="124"/>
      <c r="P36" s="122"/>
      <c r="Q36" s="84"/>
      <c r="R36" s="84"/>
      <c r="S36" s="84"/>
      <c r="T36" s="84"/>
      <c r="U36" s="84"/>
      <c r="V36" s="80"/>
    </row>
    <row r="37" spans="1:23" s="23" customFormat="1" ht="20.25" customHeight="1" thickBot="1" x14ac:dyDescent="0.3">
      <c r="A37" s="19" t="s">
        <v>249</v>
      </c>
      <c r="B37" s="34"/>
      <c r="C37" s="46"/>
      <c r="D37" s="125">
        <f>SUM(D14,D22,D29,D35)</f>
        <v>1487192</v>
      </c>
      <c r="E37" s="122"/>
      <c r="F37" s="125">
        <f>SUM(F14,F22,F29,F35)</f>
        <v>5990796</v>
      </c>
      <c r="G37" s="122"/>
      <c r="H37" s="125">
        <f>SUM(H14,H22,H29,H35)</f>
        <v>-42012</v>
      </c>
      <c r="I37" s="122"/>
      <c r="J37" s="125">
        <f>SUM(J14,J22,J29,J35)</f>
        <v>-146220</v>
      </c>
      <c r="K37" s="122"/>
      <c r="L37" s="125">
        <f>L14+L22+L29+L35</f>
        <v>23931</v>
      </c>
      <c r="M37" s="122"/>
      <c r="N37" s="125">
        <f>SUM(N14,N22,N29,N35)</f>
        <v>18000</v>
      </c>
      <c r="O37" s="122"/>
      <c r="P37" s="125">
        <f>SUM(P14,P22,P29,P35)</f>
        <v>1048794</v>
      </c>
      <c r="Q37" s="122"/>
      <c r="R37" s="125">
        <f>SUM(R14,R22,R29,R35)</f>
        <v>8380481</v>
      </c>
      <c r="S37" s="122"/>
      <c r="T37" s="125">
        <f>SUM(T14,T22,T29,T35)</f>
        <v>2126191</v>
      </c>
      <c r="U37" s="122"/>
      <c r="V37" s="125">
        <f>SUM(V14,V22,V29,V35)</f>
        <v>10506672</v>
      </c>
      <c r="W37" s="68">
        <f>V37-'BS 2-3'!D95</f>
        <v>0</v>
      </c>
    </row>
    <row r="38" spans="1:23" ht="20.25" customHeight="1" thickTop="1" x14ac:dyDescent="0.25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</row>
    <row r="39" spans="1:23" s="52" customFormat="1" ht="20.25" customHeight="1" x14ac:dyDescent="0.25">
      <c r="R39" s="52">
        <f>R37-'BS 2-3'!D93</f>
        <v>0</v>
      </c>
      <c r="T39" s="52">
        <f>T37-'BS 2-3'!D94</f>
        <v>0</v>
      </c>
    </row>
    <row r="40" spans="1:23" ht="20.25" customHeight="1" x14ac:dyDescent="0.25">
      <c r="D40" s="48"/>
      <c r="F40" s="48"/>
      <c r="H40" s="48"/>
      <c r="L40" s="48"/>
      <c r="N40" s="48"/>
      <c r="P40" s="48"/>
      <c r="Q40" s="48"/>
      <c r="R40" s="48"/>
      <c r="S40" s="48"/>
      <c r="T40" s="48"/>
      <c r="U40" s="48"/>
      <c r="V40" s="48"/>
    </row>
  </sheetData>
  <mergeCells count="4">
    <mergeCell ref="D4:V4"/>
    <mergeCell ref="N5:P5"/>
    <mergeCell ref="N6:P6"/>
    <mergeCell ref="D12:V12"/>
  </mergeCells>
  <phoneticPr fontId="19" type="noConversion"/>
  <pageMargins left="0.8" right="0.6" top="0.48" bottom="0.5" header="0.5" footer="0.5"/>
  <pageSetup paperSize="9" scale="61" firstPageNumber="9" orientation="landscape" useFirstPageNumber="1" r:id="rId1"/>
  <headerFooter>
    <oddFooter>&amp;L The accompanying notes form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B2282-CC0A-4E2C-9FF4-800321D22135}">
  <sheetPr>
    <pageSetUpPr fitToPage="1"/>
  </sheetPr>
  <dimension ref="A1:O216"/>
  <sheetViews>
    <sheetView topLeftCell="A26" zoomScale="90" zoomScaleNormal="90" zoomScaleSheetLayoutView="90" workbookViewId="0">
      <selection activeCell="A32" sqref="A32"/>
    </sheetView>
  </sheetViews>
  <sheetFormatPr defaultColWidth="9.140625" defaultRowHeight="20.25" customHeight="1" x14ac:dyDescent="0.25"/>
  <cols>
    <col min="1" max="1" width="52.85546875" style="4" customWidth="1"/>
    <col min="2" max="2" width="6.5703125" style="33" customWidth="1"/>
    <col min="3" max="3" width="1.85546875" style="1" customWidth="1"/>
    <col min="4" max="4" width="13.85546875" style="1" customWidth="1"/>
    <col min="5" max="5" width="1.85546875" style="1" customWidth="1"/>
    <col min="6" max="6" width="15.5703125" style="1" bestFit="1" customWidth="1"/>
    <col min="7" max="7" width="1.85546875" style="1" customWidth="1"/>
    <col min="8" max="8" width="13.85546875" style="1" customWidth="1"/>
    <col min="9" max="9" width="1.85546875" style="1" customWidth="1"/>
    <col min="10" max="10" width="13.85546875" style="1" customWidth="1"/>
    <col min="11" max="11" width="1.85546875" style="1" customWidth="1"/>
    <col min="12" max="12" width="13.85546875" style="1" customWidth="1"/>
    <col min="13" max="13" width="1.85546875" style="1" customWidth="1"/>
    <col min="14" max="14" width="16.85546875" style="1" customWidth="1"/>
    <col min="15" max="16384" width="9.140625" style="1"/>
  </cols>
  <sheetData>
    <row r="1" spans="1:14" s="6" customFormat="1" ht="20.25" customHeight="1" x14ac:dyDescent="0.35">
      <c r="A1" s="5" t="s">
        <v>77</v>
      </c>
      <c r="B1" s="35"/>
    </row>
    <row r="2" spans="1:14" s="8" customFormat="1" ht="20.25" customHeight="1" x14ac:dyDescent="0.25">
      <c r="A2" s="7" t="s">
        <v>129</v>
      </c>
      <c r="B2" s="36"/>
    </row>
    <row r="3" spans="1:14" s="8" customFormat="1" ht="20.25" customHeight="1" x14ac:dyDescent="0.25">
      <c r="A3" s="7"/>
      <c r="B3" s="36"/>
    </row>
    <row r="4" spans="1:14" s="2" customFormat="1" ht="18.75" customHeight="1" x14ac:dyDescent="0.25">
      <c r="A4" s="20"/>
      <c r="B4" s="33"/>
      <c r="C4" s="33"/>
      <c r="D4" s="145" t="s">
        <v>37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</row>
    <row r="5" spans="1:14" s="2" customFormat="1" ht="18.75" customHeight="1" x14ac:dyDescent="0.25">
      <c r="A5" s="20"/>
      <c r="B5" s="33"/>
      <c r="J5" s="150" t="s">
        <v>42</v>
      </c>
      <c r="K5" s="151"/>
      <c r="L5" s="151"/>
    </row>
    <row r="6" spans="1:14" s="2" customFormat="1" ht="18.75" customHeight="1" x14ac:dyDescent="0.25">
      <c r="A6" s="20"/>
      <c r="B6" s="33"/>
      <c r="D6" s="2" t="s">
        <v>32</v>
      </c>
      <c r="J6" s="24"/>
      <c r="L6" s="24"/>
      <c r="N6" s="24"/>
    </row>
    <row r="7" spans="1:14" s="2" customFormat="1" ht="18.75" customHeight="1" x14ac:dyDescent="0.25">
      <c r="A7" s="20"/>
      <c r="B7" s="33"/>
      <c r="D7" s="24" t="s">
        <v>116</v>
      </c>
      <c r="F7" s="24" t="s">
        <v>43</v>
      </c>
      <c r="J7" s="24" t="s">
        <v>48</v>
      </c>
      <c r="N7" s="24" t="s">
        <v>29</v>
      </c>
    </row>
    <row r="8" spans="1:14" s="2" customFormat="1" ht="18.75" customHeight="1" x14ac:dyDescent="0.25">
      <c r="A8" s="37"/>
      <c r="B8" s="33" t="s">
        <v>2</v>
      </c>
      <c r="D8" s="2" t="s">
        <v>31</v>
      </c>
      <c r="F8" s="24" t="s">
        <v>118</v>
      </c>
      <c r="H8" s="24" t="s">
        <v>84</v>
      </c>
      <c r="J8" s="24" t="s">
        <v>44</v>
      </c>
      <c r="L8" s="24" t="s">
        <v>45</v>
      </c>
      <c r="N8" s="24" t="s">
        <v>28</v>
      </c>
    </row>
    <row r="9" spans="1:14" s="2" customFormat="1" ht="18.75" customHeight="1" x14ac:dyDescent="0.25">
      <c r="A9" s="38"/>
      <c r="B9" s="34"/>
      <c r="C9" s="34"/>
      <c r="D9" s="144" t="s">
        <v>124</v>
      </c>
      <c r="E9" s="144"/>
      <c r="F9" s="144"/>
      <c r="G9" s="144"/>
      <c r="H9" s="144"/>
      <c r="I9" s="144"/>
      <c r="J9" s="144"/>
      <c r="K9" s="144"/>
      <c r="L9" s="144"/>
      <c r="M9" s="144"/>
      <c r="N9" s="144"/>
    </row>
    <row r="10" spans="1:14" s="2" customFormat="1" ht="18.75" customHeight="1" x14ac:dyDescent="0.25">
      <c r="A10" s="19" t="s">
        <v>247</v>
      </c>
      <c r="B10" s="3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s="2" customFormat="1" ht="18.75" customHeight="1" x14ac:dyDescent="0.25">
      <c r="A11" s="19" t="s">
        <v>142</v>
      </c>
      <c r="B11" s="34"/>
      <c r="C11" s="9"/>
      <c r="D11" s="106">
        <v>1005000</v>
      </c>
      <c r="E11" s="9"/>
      <c r="F11" s="106">
        <v>348597</v>
      </c>
      <c r="G11" s="9"/>
      <c r="H11" s="94">
        <v>18010</v>
      </c>
      <c r="I11" s="9"/>
      <c r="J11" s="106">
        <v>13800</v>
      </c>
      <c r="K11" s="9"/>
      <c r="L11" s="106">
        <v>181232</v>
      </c>
      <c r="M11" s="9"/>
      <c r="N11" s="106">
        <f>SUM(D11:L11)</f>
        <v>1566639</v>
      </c>
    </row>
    <row r="12" spans="1:14" ht="18.75" customHeight="1" x14ac:dyDescent="0.25">
      <c r="A12" s="1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4"/>
    </row>
    <row r="13" spans="1:14" customFormat="1" ht="18.75" customHeight="1" x14ac:dyDescent="0.25">
      <c r="A13" s="3" t="s">
        <v>40</v>
      </c>
      <c r="B13" s="33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4"/>
    </row>
    <row r="14" spans="1:14" s="39" customFormat="1" ht="18.75" customHeight="1" x14ac:dyDescent="0.25">
      <c r="A14" s="39" t="s">
        <v>195</v>
      </c>
      <c r="B14" s="34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4"/>
    </row>
    <row r="15" spans="1:14" s="39" customFormat="1" ht="18.75" customHeight="1" x14ac:dyDescent="0.25">
      <c r="A15" t="s">
        <v>164</v>
      </c>
      <c r="B15" s="34"/>
      <c r="C15" s="40"/>
      <c r="D15" s="40">
        <v>110000</v>
      </c>
      <c r="E15" s="40"/>
      <c r="F15" s="40">
        <v>874500</v>
      </c>
      <c r="G15" s="40"/>
      <c r="H15" s="53">
        <v>0</v>
      </c>
      <c r="I15" s="53"/>
      <c r="J15" s="53">
        <v>0</v>
      </c>
      <c r="K15" s="53"/>
      <c r="L15" s="53">
        <v>0</v>
      </c>
      <c r="M15" s="40"/>
      <c r="N15" s="68">
        <f>SUM(D15:L15)</f>
        <v>984500</v>
      </c>
    </row>
    <row r="16" spans="1:14" s="39" customFormat="1" ht="18.75" customHeight="1" x14ac:dyDescent="0.25">
      <c r="A16" t="s">
        <v>145</v>
      </c>
      <c r="B16" s="33"/>
      <c r="C16" s="68"/>
      <c r="D16" s="127">
        <v>21505</v>
      </c>
      <c r="E16" s="64"/>
      <c r="F16" s="127">
        <v>21505</v>
      </c>
      <c r="G16" s="68"/>
      <c r="H16" s="53">
        <v>0</v>
      </c>
      <c r="I16" s="68"/>
      <c r="J16" s="127">
        <v>0</v>
      </c>
      <c r="K16" s="68"/>
      <c r="L16" s="127">
        <v>0</v>
      </c>
      <c r="M16" s="68"/>
      <c r="N16" s="68">
        <f>SUM(D16:L16)</f>
        <v>43010</v>
      </c>
    </row>
    <row r="17" spans="1:15" s="39" customFormat="1" ht="18.75" customHeight="1" x14ac:dyDescent="0.25">
      <c r="A17" s="105" t="s">
        <v>105</v>
      </c>
      <c r="B17" s="33" t="s">
        <v>197</v>
      </c>
      <c r="C17" s="68"/>
      <c r="D17" s="127">
        <v>0</v>
      </c>
      <c r="E17" s="64"/>
      <c r="F17" s="127">
        <v>14475</v>
      </c>
      <c r="G17" s="68"/>
      <c r="H17" s="127">
        <v>-5465</v>
      </c>
      <c r="I17" s="68"/>
      <c r="J17" s="127">
        <v>0</v>
      </c>
      <c r="K17" s="68"/>
      <c r="L17" s="127">
        <v>0</v>
      </c>
      <c r="M17" s="68"/>
      <c r="N17" s="68">
        <f>SUM(D17:L17)</f>
        <v>9010</v>
      </c>
    </row>
    <row r="18" spans="1:15" s="39" customFormat="1" ht="18.75" customHeight="1" x14ac:dyDescent="0.25">
      <c r="A18" s="105" t="s">
        <v>208</v>
      </c>
      <c r="B18" s="33" t="s">
        <v>221</v>
      </c>
      <c r="C18" s="68"/>
      <c r="D18" s="127">
        <v>0</v>
      </c>
      <c r="E18" s="64"/>
      <c r="F18" s="127">
        <v>0</v>
      </c>
      <c r="G18" s="68"/>
      <c r="H18" s="127">
        <v>0</v>
      </c>
      <c r="I18" s="68"/>
      <c r="J18" s="127">
        <v>0</v>
      </c>
      <c r="K18" s="68"/>
      <c r="L18" s="127">
        <v>-61620</v>
      </c>
      <c r="M18" s="68"/>
      <c r="N18" s="68">
        <f>SUM(D18:L18)</f>
        <v>-61620</v>
      </c>
    </row>
    <row r="19" spans="1:15" s="23" customFormat="1" ht="18.75" customHeight="1" x14ac:dyDescent="0.25">
      <c r="A19" s="58" t="s">
        <v>194</v>
      </c>
      <c r="B19" s="34"/>
      <c r="C19" s="75"/>
      <c r="D19" s="104">
        <f>SUM(D15:D18)</f>
        <v>131505</v>
      </c>
      <c r="E19" s="80"/>
      <c r="F19" s="104">
        <f>SUM(F15:F18)</f>
        <v>910480</v>
      </c>
      <c r="G19" s="75"/>
      <c r="H19" s="104">
        <f>SUM(H15:H18)</f>
        <v>-5465</v>
      </c>
      <c r="I19" s="73"/>
      <c r="J19" s="104">
        <f>SUM(J15:J18)</f>
        <v>0</v>
      </c>
      <c r="K19" s="73"/>
      <c r="L19" s="104">
        <f>SUM(L15:L18)</f>
        <v>-61620</v>
      </c>
      <c r="M19" s="73"/>
      <c r="N19" s="104">
        <f>SUM(N15:N18)</f>
        <v>974900</v>
      </c>
    </row>
    <row r="20" spans="1:15" s="23" customFormat="1" ht="18.75" customHeight="1" x14ac:dyDescent="0.25">
      <c r="A20" s="19" t="s">
        <v>56</v>
      </c>
      <c r="B20" s="34"/>
      <c r="C20" s="75"/>
      <c r="D20" s="109">
        <f>D19</f>
        <v>131505</v>
      </c>
      <c r="E20" s="80"/>
      <c r="F20" s="109">
        <f>F19</f>
        <v>910480</v>
      </c>
      <c r="G20" s="75"/>
      <c r="H20" s="77">
        <f>H19</f>
        <v>-5465</v>
      </c>
      <c r="I20" s="73"/>
      <c r="J20" s="61">
        <f>J19</f>
        <v>0</v>
      </c>
      <c r="K20" s="73"/>
      <c r="L20" s="79">
        <f>L19</f>
        <v>-61620</v>
      </c>
      <c r="M20" s="73"/>
      <c r="N20" s="78">
        <f>N19</f>
        <v>974900</v>
      </c>
    </row>
    <row r="21" spans="1:15" s="23" customFormat="1" ht="18.75" customHeight="1" x14ac:dyDescent="0.25">
      <c r="B21" s="34"/>
      <c r="C21" s="63"/>
      <c r="D21" s="80"/>
      <c r="E21" s="80"/>
      <c r="F21" s="80"/>
      <c r="G21" s="63"/>
      <c r="H21" s="63"/>
      <c r="I21" s="44"/>
      <c r="J21" s="44"/>
      <c r="K21" s="44"/>
      <c r="L21" s="63"/>
      <c r="M21" s="44"/>
      <c r="N21" s="44"/>
    </row>
    <row r="22" spans="1:15" s="23" customFormat="1" ht="18.75" customHeight="1" x14ac:dyDescent="0.25">
      <c r="A22" s="23" t="s">
        <v>130</v>
      </c>
      <c r="B22" s="34"/>
      <c r="D22" s="130"/>
      <c r="E22" s="130"/>
      <c r="F22" s="130"/>
      <c r="O22" s="68"/>
    </row>
    <row r="23" spans="1:15" s="23" customFormat="1" ht="18.75" customHeight="1" x14ac:dyDescent="0.25">
      <c r="A23" s="26" t="s">
        <v>136</v>
      </c>
      <c r="B23" s="34"/>
      <c r="C23" s="53"/>
      <c r="D23" s="127">
        <v>0</v>
      </c>
      <c r="E23" s="91"/>
      <c r="F23" s="127">
        <v>0</v>
      </c>
      <c r="G23" s="60"/>
      <c r="H23" s="127">
        <v>0</v>
      </c>
      <c r="I23" s="60"/>
      <c r="J23" s="127">
        <v>0</v>
      </c>
      <c r="K23" s="40"/>
      <c r="L23" s="68">
        <v>92176</v>
      </c>
      <c r="M23" s="40"/>
      <c r="N23" s="68">
        <f>SUM(D23:L23)</f>
        <v>92176</v>
      </c>
      <c r="O23" s="68"/>
    </row>
    <row r="24" spans="1:15" s="23" customFormat="1" ht="18.75" customHeight="1" x14ac:dyDescent="0.25">
      <c r="A24" s="26" t="s">
        <v>106</v>
      </c>
      <c r="B24" s="34"/>
      <c r="C24" s="53"/>
      <c r="D24" s="127">
        <v>0</v>
      </c>
      <c r="E24" s="91"/>
      <c r="F24" s="127">
        <v>0</v>
      </c>
      <c r="G24" s="60"/>
      <c r="H24" s="127">
        <v>0</v>
      </c>
      <c r="I24" s="60"/>
      <c r="J24" s="127">
        <v>0</v>
      </c>
      <c r="K24" s="40"/>
      <c r="L24" s="53">
        <v>0</v>
      </c>
      <c r="M24" s="40"/>
      <c r="N24" s="53">
        <f>SUM(D24:L24)</f>
        <v>0</v>
      </c>
      <c r="O24" s="68"/>
    </row>
    <row r="25" spans="1:15" ht="18.75" customHeight="1" x14ac:dyDescent="0.25">
      <c r="A25" s="23" t="s">
        <v>131</v>
      </c>
      <c r="C25" s="63"/>
      <c r="D25" s="104">
        <f>SUM(D23:D24)</f>
        <v>0</v>
      </c>
      <c r="E25" s="80"/>
      <c r="F25" s="104">
        <f>SUM(F23:F24)</f>
        <v>0</v>
      </c>
      <c r="G25" s="63"/>
      <c r="H25" s="104">
        <f>SUM(H23:H24)</f>
        <v>0</v>
      </c>
      <c r="I25" s="63"/>
      <c r="J25" s="104">
        <f>SUM(J23:J23)</f>
        <v>0</v>
      </c>
      <c r="K25" s="44"/>
      <c r="L25" s="69">
        <f>SUM(L23:L24)</f>
        <v>92176</v>
      </c>
      <c r="M25" s="44"/>
      <c r="N25" s="69">
        <f>SUM(N23:N24)</f>
        <v>92176</v>
      </c>
      <c r="O25" s="68"/>
    </row>
    <row r="26" spans="1:15" ht="18.75" customHeight="1" x14ac:dyDescent="0.25">
      <c r="A26" s="19"/>
      <c r="O26" s="68"/>
    </row>
    <row r="27" spans="1:15" s="23" customFormat="1" ht="18.75" customHeight="1" thickBot="1" x14ac:dyDescent="0.3">
      <c r="A27" s="19" t="s">
        <v>246</v>
      </c>
      <c r="B27" s="34"/>
      <c r="C27" s="27"/>
      <c r="D27" s="18">
        <f>SUM(D11,D19,D25)</f>
        <v>1136505</v>
      </c>
      <c r="E27" s="27"/>
      <c r="F27" s="18">
        <f>SUM(F11,F19,F25)</f>
        <v>1259077</v>
      </c>
      <c r="G27" s="27"/>
      <c r="H27" s="18">
        <f>SUM(H11,H19,H25)</f>
        <v>12545</v>
      </c>
      <c r="I27" s="27"/>
      <c r="J27" s="18">
        <f>SUM(J11,J19,J25)</f>
        <v>13800</v>
      </c>
      <c r="K27" s="27"/>
      <c r="L27" s="132">
        <f>SUM(L11,L19,L25)</f>
        <v>211788</v>
      </c>
      <c r="M27" s="27"/>
      <c r="N27" s="132">
        <f>SUM(D27:L27)</f>
        <v>2633715</v>
      </c>
      <c r="O27" s="68"/>
    </row>
    <row r="28" spans="1:15" s="23" customFormat="1" ht="20.25" customHeight="1" thickTop="1" x14ac:dyDescent="0.25">
      <c r="A28" s="3"/>
      <c r="B28" s="34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4"/>
    </row>
    <row r="29" spans="1:15" ht="20.25" customHeight="1" x14ac:dyDescent="0.25"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</row>
    <row r="30" spans="1:15" ht="20.25" customHeight="1" x14ac:dyDescent="0.25">
      <c r="D30" s="51"/>
      <c r="F30" s="51"/>
      <c r="H30" s="51"/>
      <c r="J30" s="51"/>
      <c r="L30" s="51"/>
      <c r="N30" s="51"/>
    </row>
    <row r="142" spans="1:15" s="33" customFormat="1" ht="20.25" customHeight="1" x14ac:dyDescent="0.25">
      <c r="A142" s="4" t="s">
        <v>51</v>
      </c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215" spans="1:15" s="33" customFormat="1" ht="20.25" customHeight="1" x14ac:dyDescent="0.25">
      <c r="A215" s="4" t="s">
        <v>52</v>
      </c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s="33" customFormat="1" ht="20.25" customHeight="1" x14ac:dyDescent="0.25">
      <c r="A216" s="4" t="s">
        <v>49</v>
      </c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3" firstPageNumber="10" orientation="landscape" useFirstPageNumber="1" r:id="rId1"/>
  <headerFooter>
    <oddFooter>&amp;L   The accompanying notes form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17"/>
  <sheetViews>
    <sheetView topLeftCell="A5" zoomScale="80" zoomScaleNormal="80" zoomScaleSheetLayoutView="90" workbookViewId="0">
      <selection activeCell="E20" sqref="E20"/>
    </sheetView>
  </sheetViews>
  <sheetFormatPr defaultColWidth="9.140625" defaultRowHeight="20.25" customHeight="1" x14ac:dyDescent="0.25"/>
  <cols>
    <col min="1" max="1" width="52.85546875" style="4" customWidth="1"/>
    <col min="2" max="2" width="6.5703125" style="33" customWidth="1"/>
    <col min="3" max="3" width="1.85546875" style="1" customWidth="1"/>
    <col min="4" max="4" width="13.85546875" style="1" customWidth="1"/>
    <col min="5" max="5" width="1.85546875" style="1" customWidth="1"/>
    <col min="6" max="6" width="15.5703125" style="1" bestFit="1" customWidth="1"/>
    <col min="7" max="7" width="1.85546875" style="1" customWidth="1"/>
    <col min="8" max="8" width="13.85546875" style="1" customWidth="1"/>
    <col min="9" max="9" width="1.85546875" style="1" customWidth="1"/>
    <col min="10" max="10" width="13.85546875" style="1" customWidth="1"/>
    <col min="11" max="11" width="1.85546875" style="1" customWidth="1"/>
    <col min="12" max="12" width="13.85546875" style="1" customWidth="1"/>
    <col min="13" max="13" width="1.85546875" style="1" customWidth="1"/>
    <col min="14" max="14" width="13.85546875" style="1" customWidth="1"/>
    <col min="15" max="16384" width="9.140625" style="1"/>
  </cols>
  <sheetData>
    <row r="1" spans="1:14" s="6" customFormat="1" ht="20.25" customHeight="1" x14ac:dyDescent="0.35">
      <c r="A1" s="5" t="s">
        <v>77</v>
      </c>
      <c r="B1" s="35"/>
    </row>
    <row r="2" spans="1:14" s="8" customFormat="1" ht="20.25" customHeight="1" x14ac:dyDescent="0.25">
      <c r="A2" s="7" t="s">
        <v>129</v>
      </c>
      <c r="B2" s="36"/>
    </row>
    <row r="3" spans="1:14" s="8" customFormat="1" ht="20.25" customHeight="1" x14ac:dyDescent="0.25">
      <c r="A3" s="7"/>
      <c r="B3" s="36"/>
    </row>
    <row r="4" spans="1:14" s="2" customFormat="1" ht="18.75" customHeight="1" x14ac:dyDescent="0.25">
      <c r="A4" s="20"/>
      <c r="B4" s="33"/>
      <c r="C4" s="33"/>
      <c r="D4" s="145" t="s">
        <v>37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</row>
    <row r="5" spans="1:14" s="2" customFormat="1" ht="18.75" customHeight="1" x14ac:dyDescent="0.25">
      <c r="A5" s="20"/>
      <c r="B5" s="33"/>
      <c r="J5" s="150" t="s">
        <v>42</v>
      </c>
      <c r="K5" s="151"/>
      <c r="L5" s="151"/>
    </row>
    <row r="6" spans="1:14" s="2" customFormat="1" ht="18.75" customHeight="1" x14ac:dyDescent="0.25">
      <c r="A6" s="20"/>
      <c r="B6" s="33"/>
      <c r="D6" s="2" t="s">
        <v>32</v>
      </c>
      <c r="J6" s="24"/>
      <c r="L6" s="24"/>
      <c r="N6" s="24"/>
    </row>
    <row r="7" spans="1:14" s="2" customFormat="1" ht="18.75" customHeight="1" x14ac:dyDescent="0.25">
      <c r="A7" s="20"/>
      <c r="B7" s="33"/>
      <c r="D7" s="24" t="s">
        <v>116</v>
      </c>
      <c r="F7" s="24" t="s">
        <v>43</v>
      </c>
      <c r="J7" s="24" t="s">
        <v>48</v>
      </c>
      <c r="N7" s="24" t="s">
        <v>29</v>
      </c>
    </row>
    <row r="8" spans="1:14" s="2" customFormat="1" ht="18.75" customHeight="1" x14ac:dyDescent="0.25">
      <c r="A8" s="37"/>
      <c r="B8" s="33" t="s">
        <v>2</v>
      </c>
      <c r="D8" s="2" t="s">
        <v>31</v>
      </c>
      <c r="F8" s="24" t="s">
        <v>118</v>
      </c>
      <c r="H8" s="24" t="s">
        <v>84</v>
      </c>
      <c r="J8" s="24" t="s">
        <v>44</v>
      </c>
      <c r="L8" s="24" t="s">
        <v>45</v>
      </c>
      <c r="N8" s="24" t="s">
        <v>28</v>
      </c>
    </row>
    <row r="9" spans="1:14" s="2" customFormat="1" ht="18.75" customHeight="1" x14ac:dyDescent="0.25">
      <c r="A9" s="38"/>
      <c r="B9" s="34"/>
      <c r="C9" s="34"/>
      <c r="D9" s="144" t="s">
        <v>124</v>
      </c>
      <c r="E9" s="144"/>
      <c r="F9" s="144"/>
      <c r="G9" s="144"/>
      <c r="H9" s="144"/>
      <c r="I9" s="144"/>
      <c r="J9" s="144"/>
      <c r="K9" s="144"/>
      <c r="L9" s="144"/>
      <c r="M9" s="144"/>
      <c r="N9" s="144"/>
    </row>
    <row r="10" spans="1:14" s="2" customFormat="1" ht="18.75" customHeight="1" x14ac:dyDescent="0.25">
      <c r="A10" s="19" t="s">
        <v>248</v>
      </c>
      <c r="B10" s="3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s="2" customFormat="1" ht="18.75" customHeight="1" x14ac:dyDescent="0.25">
      <c r="A11" s="19" t="s">
        <v>168</v>
      </c>
      <c r="B11" s="34"/>
      <c r="C11" s="9"/>
      <c r="D11" s="106">
        <v>1201380</v>
      </c>
      <c r="E11" s="9"/>
      <c r="F11" s="106">
        <v>1497031</v>
      </c>
      <c r="G11" s="9"/>
      <c r="H11" s="94">
        <v>12066</v>
      </c>
      <c r="I11" s="9"/>
      <c r="J11" s="106">
        <v>18000</v>
      </c>
      <c r="K11" s="9"/>
      <c r="L11" s="106">
        <v>195645</v>
      </c>
      <c r="M11" s="9"/>
      <c r="N11" s="106">
        <v>2924122</v>
      </c>
    </row>
    <row r="12" spans="1:14" ht="18.75" customHeight="1" x14ac:dyDescent="0.25">
      <c r="A12" s="1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4"/>
    </row>
    <row r="13" spans="1:14" customFormat="1" ht="18.75" customHeight="1" x14ac:dyDescent="0.25">
      <c r="A13" s="3" t="s">
        <v>40</v>
      </c>
      <c r="B13" s="33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4"/>
    </row>
    <row r="14" spans="1:14" s="39" customFormat="1" ht="18.75" customHeight="1" x14ac:dyDescent="0.25">
      <c r="A14" s="39" t="s">
        <v>195</v>
      </c>
      <c r="B14" s="34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4"/>
    </row>
    <row r="15" spans="1:14" s="39" customFormat="1" ht="18.75" customHeight="1" x14ac:dyDescent="0.25">
      <c r="A15" s="72" t="s">
        <v>209</v>
      </c>
      <c r="B15" s="33" t="s">
        <v>222</v>
      </c>
      <c r="C15" s="40"/>
      <c r="D15" s="40">
        <v>211582</v>
      </c>
      <c r="E15" s="40"/>
      <c r="F15" s="40">
        <v>4321766</v>
      </c>
      <c r="G15" s="40"/>
      <c r="H15" s="60">
        <v>0</v>
      </c>
      <c r="I15" s="60"/>
      <c r="J15" s="60">
        <v>0</v>
      </c>
      <c r="K15" s="60"/>
      <c r="L15" s="60">
        <v>0</v>
      </c>
      <c r="M15" s="40"/>
      <c r="N15" s="68">
        <f>SUM(D15:L15)</f>
        <v>4533348</v>
      </c>
    </row>
    <row r="16" spans="1:14" s="39" customFormat="1" ht="18.75" customHeight="1" x14ac:dyDescent="0.25">
      <c r="A16" s="72" t="s">
        <v>214</v>
      </c>
      <c r="B16" s="33" t="s">
        <v>222</v>
      </c>
      <c r="C16" s="40"/>
      <c r="D16" s="40">
        <v>74230</v>
      </c>
      <c r="E16" s="40"/>
      <c r="F16" s="40">
        <v>154399</v>
      </c>
      <c r="G16" s="40"/>
      <c r="H16" s="60">
        <v>0</v>
      </c>
      <c r="I16" s="60"/>
      <c r="J16" s="60">
        <v>0</v>
      </c>
      <c r="K16" s="60"/>
      <c r="L16" s="60">
        <v>0</v>
      </c>
      <c r="M16" s="40"/>
      <c r="N16" s="68">
        <f t="shared" ref="N16:N17" si="0">SUM(D16:L16)</f>
        <v>228629</v>
      </c>
    </row>
    <row r="17" spans="1:15" s="39" customFormat="1" ht="18.75" customHeight="1" x14ac:dyDescent="0.25">
      <c r="A17" s="72" t="s">
        <v>107</v>
      </c>
      <c r="B17" s="33" t="s">
        <v>197</v>
      </c>
      <c r="C17" s="68"/>
      <c r="D17" s="127">
        <v>0</v>
      </c>
      <c r="E17" s="68"/>
      <c r="F17" s="127">
        <v>17600</v>
      </c>
      <c r="G17" s="68"/>
      <c r="H17" s="136">
        <v>11865</v>
      </c>
      <c r="I17" s="68"/>
      <c r="J17" s="127">
        <v>0</v>
      </c>
      <c r="K17" s="68"/>
      <c r="L17" s="127">
        <v>0</v>
      </c>
      <c r="M17" s="68"/>
      <c r="N17" s="68">
        <f t="shared" si="0"/>
        <v>29465</v>
      </c>
    </row>
    <row r="18" spans="1:15" s="39" customFormat="1" ht="18.75" customHeight="1" x14ac:dyDescent="0.25">
      <c r="A18" s="72" t="s">
        <v>207</v>
      </c>
      <c r="B18" s="33" t="s">
        <v>221</v>
      </c>
      <c r="C18" s="68"/>
      <c r="D18" s="127">
        <v>0</v>
      </c>
      <c r="E18" s="68"/>
      <c r="F18" s="127">
        <v>0</v>
      </c>
      <c r="G18" s="68"/>
      <c r="H18" s="127">
        <v>0</v>
      </c>
      <c r="I18" s="68"/>
      <c r="J18" s="127">
        <v>0</v>
      </c>
      <c r="K18" s="68"/>
      <c r="L18" s="127">
        <v>-38827</v>
      </c>
      <c r="M18" s="68"/>
      <c r="N18" s="64">
        <f>SUM(D18:L18)</f>
        <v>-38827</v>
      </c>
    </row>
    <row r="19" spans="1:15" s="23" customFormat="1" ht="18.75" customHeight="1" x14ac:dyDescent="0.25">
      <c r="A19" s="58" t="s">
        <v>194</v>
      </c>
      <c r="B19" s="34"/>
      <c r="C19" s="75"/>
      <c r="D19" s="104">
        <f>SUM(D15:D18)</f>
        <v>285812</v>
      </c>
      <c r="E19" s="75"/>
      <c r="F19" s="104">
        <f>SUM(F15:F18)</f>
        <v>4493765</v>
      </c>
      <c r="G19" s="75"/>
      <c r="H19" s="104">
        <f>SUM(H15:H18)</f>
        <v>11865</v>
      </c>
      <c r="I19" s="73"/>
      <c r="J19" s="104">
        <f>SUM(J15:J18)</f>
        <v>0</v>
      </c>
      <c r="K19" s="73"/>
      <c r="L19" s="104">
        <f>SUM(L15:L18)</f>
        <v>-38827</v>
      </c>
      <c r="M19" s="73"/>
      <c r="N19" s="104">
        <f>SUM(N15:N18)</f>
        <v>4752615</v>
      </c>
    </row>
    <row r="20" spans="1:15" s="23" customFormat="1" ht="18.75" customHeight="1" x14ac:dyDescent="0.25">
      <c r="A20" s="19" t="s">
        <v>56</v>
      </c>
      <c r="B20" s="34"/>
      <c r="C20" s="75"/>
      <c r="D20" s="77">
        <f>D19</f>
        <v>285812</v>
      </c>
      <c r="E20" s="75"/>
      <c r="F20" s="77">
        <f>F19</f>
        <v>4493765</v>
      </c>
      <c r="G20" s="75"/>
      <c r="H20" s="77">
        <f>H19</f>
        <v>11865</v>
      </c>
      <c r="I20" s="73"/>
      <c r="J20" s="104">
        <f>J19</f>
        <v>0</v>
      </c>
      <c r="K20" s="73"/>
      <c r="L20" s="104">
        <f>L19</f>
        <v>-38827</v>
      </c>
      <c r="M20" s="73"/>
      <c r="N20" s="77">
        <f>N19</f>
        <v>4752615</v>
      </c>
    </row>
    <row r="21" spans="1:15" s="23" customFormat="1" ht="18.75" customHeight="1" x14ac:dyDescent="0.25">
      <c r="B21" s="34"/>
      <c r="C21" s="63"/>
      <c r="D21" s="63"/>
      <c r="E21" s="63"/>
      <c r="F21" s="63"/>
      <c r="G21" s="63"/>
      <c r="H21" s="63"/>
      <c r="I21" s="44"/>
      <c r="J21" s="44"/>
      <c r="K21" s="44"/>
      <c r="L21" s="63"/>
      <c r="M21" s="44"/>
      <c r="N21" s="44"/>
    </row>
    <row r="22" spans="1:15" s="23" customFormat="1" ht="18.75" customHeight="1" x14ac:dyDescent="0.25">
      <c r="A22" s="23" t="s">
        <v>130</v>
      </c>
      <c r="B22" s="34"/>
      <c r="O22" s="68"/>
    </row>
    <row r="23" spans="1:15" s="23" customFormat="1" ht="18.75" customHeight="1" x14ac:dyDescent="0.25">
      <c r="A23" s="26" t="s">
        <v>136</v>
      </c>
      <c r="B23" s="34"/>
      <c r="C23" s="53"/>
      <c r="D23" s="127">
        <v>0</v>
      </c>
      <c r="E23" s="60"/>
      <c r="F23" s="127">
        <v>0</v>
      </c>
      <c r="G23" s="60"/>
      <c r="H23" s="127">
        <v>0</v>
      </c>
      <c r="I23" s="60"/>
      <c r="J23" s="127">
        <v>0</v>
      </c>
      <c r="K23" s="40"/>
      <c r="L23" s="91">
        <f>'PL6-7'!H37</f>
        <v>1509958</v>
      </c>
      <c r="M23" s="40"/>
      <c r="N23" s="91">
        <f>SUM(D23:L23)</f>
        <v>1509958</v>
      </c>
      <c r="O23" s="68"/>
    </row>
    <row r="24" spans="1:15" s="23" customFormat="1" ht="18.75" customHeight="1" x14ac:dyDescent="0.25">
      <c r="A24" s="26" t="s">
        <v>106</v>
      </c>
      <c r="B24" s="34"/>
      <c r="C24" s="53"/>
      <c r="D24" s="127">
        <v>0</v>
      </c>
      <c r="E24" s="60"/>
      <c r="F24" s="127">
        <v>0</v>
      </c>
      <c r="G24" s="60"/>
      <c r="H24" s="127">
        <v>0</v>
      </c>
      <c r="I24" s="60"/>
      <c r="J24" s="127">
        <v>0</v>
      </c>
      <c r="K24" s="40"/>
      <c r="L24" s="91">
        <f>'PL6-7'!H46</f>
        <v>1681</v>
      </c>
      <c r="M24" s="40"/>
      <c r="N24" s="91">
        <f>SUM(D24:L24)</f>
        <v>1681</v>
      </c>
      <c r="O24" s="68"/>
    </row>
    <row r="25" spans="1:15" ht="18.75" customHeight="1" x14ac:dyDescent="0.25">
      <c r="A25" s="23" t="s">
        <v>131</v>
      </c>
      <c r="C25" s="63"/>
      <c r="D25" s="104">
        <f>SUM(D23:D24)</f>
        <v>0</v>
      </c>
      <c r="E25" s="63"/>
      <c r="F25" s="104">
        <f>SUM(F23:F24)</f>
        <v>0</v>
      </c>
      <c r="G25" s="63"/>
      <c r="H25" s="104">
        <f>SUM(H23:H24)</f>
        <v>0</v>
      </c>
      <c r="I25" s="63"/>
      <c r="J25" s="104">
        <f>SUM(J23:J23)</f>
        <v>0</v>
      </c>
      <c r="K25" s="44"/>
      <c r="L25" s="104">
        <f>SUM(L23:L24)</f>
        <v>1511639</v>
      </c>
      <c r="M25" s="63"/>
      <c r="N25" s="104">
        <f>SUM(N23:N24)</f>
        <v>1511639</v>
      </c>
      <c r="O25" s="68"/>
    </row>
    <row r="26" spans="1:15" ht="18.75" customHeight="1" x14ac:dyDescent="0.25">
      <c r="A26" s="19"/>
      <c r="O26" s="68"/>
    </row>
    <row r="27" spans="1:15" ht="18.75" hidden="1" customHeight="1" x14ac:dyDescent="0.25">
      <c r="A27" s="26" t="s">
        <v>72</v>
      </c>
      <c r="C27" s="99"/>
      <c r="D27" s="113">
        <v>0</v>
      </c>
      <c r="E27" s="53"/>
      <c r="F27" s="113">
        <v>0</v>
      </c>
      <c r="G27" s="53"/>
      <c r="H27" s="113">
        <v>0</v>
      </c>
      <c r="J27" s="100"/>
      <c r="L27" s="100"/>
      <c r="N27" s="113">
        <v>0</v>
      </c>
      <c r="O27" s="68"/>
    </row>
    <row r="28" spans="1:15" s="23" customFormat="1" ht="18.75" customHeight="1" thickBot="1" x14ac:dyDescent="0.3">
      <c r="A28" s="19" t="s">
        <v>249</v>
      </c>
      <c r="B28" s="34"/>
      <c r="C28" s="27"/>
      <c r="D28" s="18">
        <f>SUM(D11,D19,D25)</f>
        <v>1487192</v>
      </c>
      <c r="E28" s="27"/>
      <c r="F28" s="18">
        <f>SUM(F11,F19,F25)</f>
        <v>5990796</v>
      </c>
      <c r="G28" s="27"/>
      <c r="H28" s="18">
        <f>SUM(H11,H19,H25)</f>
        <v>23931</v>
      </c>
      <c r="I28" s="27"/>
      <c r="J28" s="18">
        <f>SUM(J11,J19,J25)</f>
        <v>18000</v>
      </c>
      <c r="K28" s="27"/>
      <c r="L28" s="18">
        <f>SUM(L11,L19,L25)</f>
        <v>1668457</v>
      </c>
      <c r="M28" s="27"/>
      <c r="N28" s="18">
        <f>SUM(D28:L28)</f>
        <v>9188376</v>
      </c>
      <c r="O28" s="68"/>
    </row>
    <row r="29" spans="1:15" s="23" customFormat="1" ht="20.25" customHeight="1" thickTop="1" x14ac:dyDescent="0.25">
      <c r="A29" s="3"/>
      <c r="B29" s="3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4"/>
    </row>
    <row r="30" spans="1:15" ht="20.25" customHeight="1" x14ac:dyDescent="0.25">
      <c r="B30" s="143"/>
      <c r="C30" s="99"/>
      <c r="D30" s="99"/>
      <c r="E30" s="99"/>
      <c r="F30" s="99"/>
      <c r="G30" s="99"/>
      <c r="H30" s="99"/>
      <c r="I30" s="99"/>
      <c r="J30" s="99"/>
      <c r="K30" s="52"/>
      <c r="L30" s="52"/>
      <c r="M30" s="99"/>
      <c r="N30" s="52"/>
      <c r="O30" s="99"/>
    </row>
    <row r="31" spans="1:15" ht="20.25" customHeight="1" x14ac:dyDescent="0.25">
      <c r="B31" s="143"/>
      <c r="C31" s="99"/>
      <c r="D31" s="99"/>
      <c r="E31" s="99"/>
      <c r="F31" s="99"/>
      <c r="G31" s="99"/>
      <c r="H31" s="99"/>
      <c r="I31" s="99"/>
      <c r="J31" s="99"/>
      <c r="K31" s="52"/>
      <c r="L31" s="52"/>
      <c r="M31" s="99"/>
      <c r="N31" s="52"/>
      <c r="O31" s="99"/>
    </row>
    <row r="143" spans="1:1" ht="20.25" customHeight="1" x14ac:dyDescent="0.25">
      <c r="A143" s="4" t="s">
        <v>51</v>
      </c>
    </row>
    <row r="216" spans="1:1" ht="20.25" customHeight="1" x14ac:dyDescent="0.25">
      <c r="A216" s="4" t="s">
        <v>52</v>
      </c>
    </row>
    <row r="217" spans="1:1" ht="20.25" customHeight="1" x14ac:dyDescent="0.25">
      <c r="A217" s="4" t="s">
        <v>49</v>
      </c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5" firstPageNumber="11" orientation="landscape" useFirstPageNumber="1" r:id="rId1"/>
  <headerFooter>
    <oddFooter>&amp;L The accompanying notes form an integral part of the interim financial statements.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33"/>
  <sheetViews>
    <sheetView topLeftCell="A91" zoomScaleNormal="100" zoomScaleSheetLayoutView="90" workbookViewId="0">
      <selection activeCell="F104" sqref="F104"/>
    </sheetView>
  </sheetViews>
  <sheetFormatPr defaultColWidth="9.140625" defaultRowHeight="18.75" customHeight="1" x14ac:dyDescent="0.25"/>
  <cols>
    <col min="1" max="1" width="53.7109375" style="4" customWidth="1"/>
    <col min="2" max="2" width="8.85546875" style="33" customWidth="1"/>
    <col min="3" max="3" width="2.28515625" style="4" customWidth="1"/>
    <col min="4" max="4" width="12.5703125" style="1" customWidth="1"/>
    <col min="5" max="5" width="2.28515625" style="1" customWidth="1"/>
    <col min="6" max="6" width="12.5703125" style="1" customWidth="1"/>
    <col min="7" max="7" width="2.28515625" style="16" customWidth="1"/>
    <col min="8" max="8" width="12.5703125" style="1" customWidth="1"/>
    <col min="9" max="9" width="2.28515625" style="1" customWidth="1"/>
    <col min="10" max="10" width="12.5703125" style="1" customWidth="1"/>
    <col min="11" max="16384" width="9.140625" style="1"/>
  </cols>
  <sheetData>
    <row r="1" spans="1:10" s="6" customFormat="1" ht="18.75" customHeight="1" x14ac:dyDescent="0.35">
      <c r="A1" s="5" t="s">
        <v>77</v>
      </c>
      <c r="B1" s="35"/>
      <c r="C1" s="5"/>
      <c r="G1" s="13"/>
    </row>
    <row r="2" spans="1:10" s="8" customFormat="1" ht="18.75" customHeight="1" x14ac:dyDescent="0.25">
      <c r="A2" s="7" t="s">
        <v>132</v>
      </c>
      <c r="B2" s="36"/>
      <c r="C2" s="7"/>
      <c r="G2" s="14"/>
    </row>
    <row r="3" spans="1:10" s="8" customFormat="1" ht="12.6" customHeight="1" x14ac:dyDescent="0.25">
      <c r="A3" s="7"/>
      <c r="B3" s="36"/>
      <c r="C3" s="7"/>
      <c r="G3" s="14"/>
    </row>
    <row r="4" spans="1:10" ht="18.75" customHeight="1" x14ac:dyDescent="0.25">
      <c r="D4" s="145" t="s">
        <v>0</v>
      </c>
      <c r="E4" s="145"/>
      <c r="F4" s="145"/>
      <c r="H4" s="145" t="s">
        <v>36</v>
      </c>
      <c r="I4" s="145"/>
      <c r="J4" s="145"/>
    </row>
    <row r="5" spans="1:10" ht="18.75" customHeight="1" x14ac:dyDescent="0.25">
      <c r="D5" s="145" t="s">
        <v>35</v>
      </c>
      <c r="E5" s="145"/>
      <c r="F5" s="145"/>
      <c r="G5" s="15"/>
      <c r="H5" s="145" t="s">
        <v>35</v>
      </c>
      <c r="I5" s="145"/>
      <c r="J5" s="145"/>
    </row>
    <row r="6" spans="1:10" ht="18.75" customHeight="1" x14ac:dyDescent="0.25">
      <c r="D6" s="147" t="s">
        <v>245</v>
      </c>
      <c r="E6" s="147"/>
      <c r="F6" s="147"/>
      <c r="G6" s="15"/>
      <c r="H6" s="147" t="s">
        <v>245</v>
      </c>
      <c r="I6" s="147"/>
      <c r="J6" s="147"/>
    </row>
    <row r="7" spans="1:10" ht="18.75" customHeight="1" x14ac:dyDescent="0.25">
      <c r="D7" s="148" t="s">
        <v>244</v>
      </c>
      <c r="E7" s="149"/>
      <c r="F7" s="149"/>
      <c r="G7" s="15"/>
      <c r="H7" s="148" t="s">
        <v>244</v>
      </c>
      <c r="I7" s="149"/>
      <c r="J7" s="149"/>
    </row>
    <row r="8" spans="1:10" ht="18.75" customHeight="1" x14ac:dyDescent="0.25">
      <c r="B8" s="9" t="s">
        <v>2</v>
      </c>
      <c r="D8" s="24">
        <v>2022</v>
      </c>
      <c r="E8" s="24"/>
      <c r="F8" s="24">
        <v>2021</v>
      </c>
      <c r="G8" s="25"/>
      <c r="H8" s="24">
        <v>2022</v>
      </c>
      <c r="I8" s="24"/>
      <c r="J8" s="24">
        <v>2021</v>
      </c>
    </row>
    <row r="9" spans="1:10" ht="18.75" customHeight="1" x14ac:dyDescent="0.25">
      <c r="D9" s="144" t="s">
        <v>124</v>
      </c>
      <c r="E9" s="144"/>
      <c r="F9" s="144"/>
      <c r="G9" s="144"/>
      <c r="H9" s="144"/>
      <c r="I9" s="144"/>
      <c r="J9" s="144"/>
    </row>
    <row r="10" spans="1:10" ht="18.75" customHeight="1" x14ac:dyDescent="0.25">
      <c r="A10" s="21" t="s">
        <v>22</v>
      </c>
      <c r="B10" s="34"/>
      <c r="C10" s="21"/>
      <c r="D10" s="10"/>
      <c r="E10" s="10"/>
      <c r="F10" s="10"/>
      <c r="G10" s="10"/>
      <c r="H10" s="10"/>
      <c r="I10" s="10"/>
      <c r="J10" s="10"/>
    </row>
    <row r="11" spans="1:10" ht="18.75" customHeight="1" x14ac:dyDescent="0.25">
      <c r="A11" s="22" t="s">
        <v>151</v>
      </c>
      <c r="C11" s="22"/>
      <c r="D11" s="64">
        <f>'PL6-7'!D37</f>
        <v>998255</v>
      </c>
      <c r="E11" s="64"/>
      <c r="F11" s="64">
        <v>150537</v>
      </c>
      <c r="G11" s="64"/>
      <c r="H11" s="64">
        <f>'PL6-7'!H37</f>
        <v>1509958</v>
      </c>
      <c r="I11" s="64"/>
      <c r="J11" s="64">
        <v>92176</v>
      </c>
    </row>
    <row r="12" spans="1:10" ht="18.75" customHeight="1" x14ac:dyDescent="0.25">
      <c r="A12" s="12" t="s">
        <v>155</v>
      </c>
      <c r="B12" s="12"/>
      <c r="C12" s="12"/>
      <c r="D12" s="116"/>
      <c r="E12" s="64"/>
      <c r="F12" s="64"/>
      <c r="G12" s="64"/>
      <c r="H12" s="64"/>
      <c r="I12" s="64"/>
      <c r="J12" s="64"/>
    </row>
    <row r="13" spans="1:10" ht="18.75" customHeight="1" x14ac:dyDescent="0.25">
      <c r="A13" s="22" t="s">
        <v>58</v>
      </c>
      <c r="C13" s="22"/>
      <c r="D13" s="64">
        <v>129046</v>
      </c>
      <c r="E13" s="64"/>
      <c r="F13" s="64">
        <v>28657</v>
      </c>
      <c r="G13" s="64"/>
      <c r="H13" s="64">
        <v>111908</v>
      </c>
      <c r="I13" s="64"/>
      <c r="J13" s="64">
        <v>23369</v>
      </c>
    </row>
    <row r="14" spans="1:10" ht="18.75" customHeight="1" x14ac:dyDescent="0.25">
      <c r="A14" s="1" t="s">
        <v>39</v>
      </c>
      <c r="B14" s="9"/>
      <c r="C14" s="1"/>
      <c r="D14" s="64">
        <v>84611</v>
      </c>
      <c r="E14" s="64"/>
      <c r="F14" s="64">
        <v>23716</v>
      </c>
      <c r="G14" s="64"/>
      <c r="H14" s="64">
        <v>78841</v>
      </c>
      <c r="I14" s="64"/>
      <c r="J14" s="64">
        <v>12947</v>
      </c>
    </row>
    <row r="15" spans="1:10" ht="18.75" customHeight="1" x14ac:dyDescent="0.25">
      <c r="A15" t="s">
        <v>108</v>
      </c>
      <c r="C15"/>
      <c r="D15" s="64">
        <v>318917</v>
      </c>
      <c r="E15" s="64"/>
      <c r="F15" s="64">
        <v>205634</v>
      </c>
      <c r="G15" s="64"/>
      <c r="H15" s="32">
        <v>137350</v>
      </c>
      <c r="I15" s="64"/>
      <c r="J15" s="32">
        <v>119515</v>
      </c>
    </row>
    <row r="16" spans="1:10" ht="18.75" customHeight="1" x14ac:dyDescent="0.25">
      <c r="A16" t="s">
        <v>204</v>
      </c>
      <c r="C16"/>
      <c r="D16" s="64">
        <v>3948</v>
      </c>
      <c r="E16" s="64"/>
      <c r="F16" s="64">
        <v>0</v>
      </c>
      <c r="G16" s="64"/>
      <c r="H16" s="32">
        <v>3948</v>
      </c>
      <c r="I16" s="64"/>
      <c r="J16" s="32">
        <v>0</v>
      </c>
    </row>
    <row r="17" spans="1:10" ht="18.75" customHeight="1" x14ac:dyDescent="0.25">
      <c r="A17" s="22" t="s">
        <v>262</v>
      </c>
      <c r="C17" s="22"/>
      <c r="D17" s="64">
        <v>-844</v>
      </c>
      <c r="E17" s="64"/>
      <c r="F17" s="64">
        <v>-1935</v>
      </c>
      <c r="G17" s="64"/>
      <c r="H17" s="64">
        <v>-844</v>
      </c>
      <c r="I17" s="64"/>
      <c r="J17" s="64">
        <v>-1935</v>
      </c>
    </row>
    <row r="18" spans="1:10" ht="18.75" customHeight="1" x14ac:dyDescent="0.25">
      <c r="A18" s="22" t="s">
        <v>157</v>
      </c>
      <c r="C18" s="22"/>
      <c r="D18" s="64">
        <v>1350</v>
      </c>
      <c r="E18" s="64"/>
      <c r="F18" s="64">
        <v>2119</v>
      </c>
      <c r="G18" s="64"/>
      <c r="H18" s="64">
        <v>2091</v>
      </c>
      <c r="I18" s="64"/>
      <c r="J18" s="64">
        <v>1227</v>
      </c>
    </row>
    <row r="19" spans="1:10" ht="18.75" customHeight="1" x14ac:dyDescent="0.25">
      <c r="A19" s="22" t="s">
        <v>156</v>
      </c>
      <c r="C19" s="22"/>
      <c r="D19" s="64">
        <v>-8780</v>
      </c>
      <c r="E19" s="64"/>
      <c r="F19" s="64">
        <v>-2931</v>
      </c>
      <c r="G19" s="64"/>
      <c r="H19" s="64">
        <v>-5968</v>
      </c>
      <c r="I19" s="64"/>
      <c r="J19" s="64">
        <v>-3738</v>
      </c>
    </row>
    <row r="20" spans="1:10" ht="18.75" customHeight="1" x14ac:dyDescent="0.25">
      <c r="A20" s="22" t="s">
        <v>225</v>
      </c>
      <c r="C20" s="22"/>
      <c r="D20" s="64">
        <v>3733</v>
      </c>
      <c r="E20" s="64"/>
      <c r="F20" s="64">
        <v>-1078</v>
      </c>
      <c r="G20" s="64"/>
      <c r="H20" s="64">
        <v>0</v>
      </c>
      <c r="I20" s="64"/>
      <c r="J20" s="64">
        <v>0</v>
      </c>
    </row>
    <row r="21" spans="1:10" ht="18.75" customHeight="1" x14ac:dyDescent="0.25">
      <c r="A21" s="22" t="s">
        <v>215</v>
      </c>
      <c r="C21" s="22"/>
      <c r="D21" s="64">
        <v>-902591</v>
      </c>
      <c r="E21" s="64"/>
      <c r="F21" s="64">
        <v>0</v>
      </c>
      <c r="G21" s="64"/>
      <c r="H21" s="64">
        <v>-902591</v>
      </c>
      <c r="I21" s="64"/>
      <c r="J21" s="64">
        <v>0</v>
      </c>
    </row>
    <row r="22" spans="1:10" ht="18.75" customHeight="1" x14ac:dyDescent="0.25">
      <c r="A22" s="22" t="s">
        <v>263</v>
      </c>
      <c r="C22" s="22"/>
      <c r="D22" s="64"/>
      <c r="E22" s="64"/>
    </row>
    <row r="23" spans="1:10" ht="18.75" customHeight="1" x14ac:dyDescent="0.25">
      <c r="A23" s="22" t="s">
        <v>235</v>
      </c>
      <c r="C23" s="22"/>
      <c r="D23" s="64">
        <v>-2365</v>
      </c>
      <c r="E23" s="64"/>
      <c r="F23" s="81">
        <v>-1472</v>
      </c>
      <c r="G23" s="64"/>
      <c r="H23" s="64">
        <v>0</v>
      </c>
      <c r="I23" s="64"/>
      <c r="J23" s="64">
        <v>0</v>
      </c>
    </row>
    <row r="24" spans="1:10" ht="18.75" customHeight="1" x14ac:dyDescent="0.25">
      <c r="A24" s="22" t="s">
        <v>198</v>
      </c>
      <c r="C24" s="22"/>
      <c r="D24" s="64"/>
      <c r="E24" s="64"/>
      <c r="F24" s="64"/>
      <c r="G24" s="64"/>
      <c r="H24" s="64"/>
      <c r="I24" s="64"/>
      <c r="J24" s="64"/>
    </row>
    <row r="25" spans="1:10" ht="18.75" customHeight="1" x14ac:dyDescent="0.25">
      <c r="A25" s="22" t="s">
        <v>199</v>
      </c>
      <c r="C25" s="22"/>
      <c r="D25" s="64">
        <v>-155962</v>
      </c>
      <c r="E25" s="64"/>
      <c r="F25" s="64">
        <v>237</v>
      </c>
      <c r="G25" s="64"/>
      <c r="H25" s="64">
        <v>14549</v>
      </c>
      <c r="I25" s="64"/>
      <c r="J25" s="64">
        <v>-1398</v>
      </c>
    </row>
    <row r="26" spans="1:10" ht="18.75" customHeight="1" x14ac:dyDescent="0.25">
      <c r="A26" s="22" t="s">
        <v>264</v>
      </c>
      <c r="C26" s="22"/>
      <c r="D26" s="64">
        <v>-15555</v>
      </c>
      <c r="E26" s="64"/>
      <c r="F26" s="64">
        <v>-95</v>
      </c>
      <c r="G26" s="64"/>
      <c r="H26" s="64">
        <v>200</v>
      </c>
      <c r="I26" s="64"/>
      <c r="J26" s="64">
        <v>-95</v>
      </c>
    </row>
    <row r="27" spans="1:10" ht="18.75" customHeight="1" x14ac:dyDescent="0.25">
      <c r="A27" s="22" t="s">
        <v>219</v>
      </c>
      <c r="C27" s="22"/>
      <c r="D27" s="64">
        <v>-18502</v>
      </c>
      <c r="E27" s="64"/>
      <c r="F27" s="64">
        <v>17649</v>
      </c>
      <c r="G27" s="64"/>
      <c r="H27" s="64">
        <v>-18502</v>
      </c>
      <c r="I27" s="64"/>
      <c r="J27" s="64">
        <v>17649</v>
      </c>
    </row>
    <row r="28" spans="1:10" ht="18.75" customHeight="1" x14ac:dyDescent="0.25">
      <c r="A28" s="22" t="s">
        <v>226</v>
      </c>
      <c r="C28" s="22"/>
      <c r="D28" s="64">
        <v>0</v>
      </c>
      <c r="E28" s="64"/>
      <c r="F28" s="64">
        <v>553</v>
      </c>
      <c r="G28" s="64"/>
      <c r="H28" s="64">
        <v>0</v>
      </c>
      <c r="I28" s="64"/>
      <c r="J28" s="64">
        <v>0</v>
      </c>
    </row>
    <row r="29" spans="1:10" ht="18.75" customHeight="1" x14ac:dyDescent="0.25">
      <c r="A29" s="22" t="s">
        <v>173</v>
      </c>
      <c r="C29" s="22"/>
      <c r="D29" s="64">
        <v>-4500</v>
      </c>
      <c r="E29" s="64"/>
      <c r="F29" s="64">
        <v>0</v>
      </c>
      <c r="G29" s="64"/>
      <c r="H29" s="64">
        <v>-671322</v>
      </c>
      <c r="I29" s="64"/>
      <c r="J29" s="64">
        <v>0</v>
      </c>
    </row>
    <row r="30" spans="1:10" ht="18.600000000000001" customHeight="1" x14ac:dyDescent="0.25">
      <c r="A30" s="22" t="s">
        <v>59</v>
      </c>
      <c r="C30" s="26"/>
      <c r="D30" s="64">
        <v>-15171</v>
      </c>
      <c r="E30" s="64"/>
      <c r="F30" s="64">
        <v>-118</v>
      </c>
      <c r="G30" s="64"/>
      <c r="H30" s="64">
        <v>-8530</v>
      </c>
      <c r="I30" s="64"/>
      <c r="J30" s="64">
        <v>-5536</v>
      </c>
    </row>
    <row r="31" spans="1:10" ht="18.75" customHeight="1" x14ac:dyDescent="0.25">
      <c r="A31" s="22" t="s">
        <v>117</v>
      </c>
      <c r="B31" s="33" t="s">
        <v>197</v>
      </c>
      <c r="C31" s="26"/>
      <c r="D31" s="76">
        <v>29465</v>
      </c>
      <c r="E31" s="64"/>
      <c r="F31" s="76">
        <v>9011</v>
      </c>
      <c r="G31" s="64"/>
      <c r="H31" s="76">
        <v>29465</v>
      </c>
      <c r="I31" s="64"/>
      <c r="J31" s="76">
        <v>9011</v>
      </c>
    </row>
    <row r="32" spans="1:10" s="23" customFormat="1" ht="18.75" customHeight="1" x14ac:dyDescent="0.25">
      <c r="A32" s="19"/>
      <c r="B32" s="34"/>
      <c r="C32" s="19"/>
      <c r="D32" s="64">
        <f>SUM(D11:D31)</f>
        <v>445055</v>
      </c>
      <c r="E32" s="64"/>
      <c r="F32" s="64">
        <f>SUM(F11:F31)</f>
        <v>430484</v>
      </c>
      <c r="G32" s="64"/>
      <c r="H32" s="64">
        <f>SUM(H11:H31)</f>
        <v>280553</v>
      </c>
      <c r="I32" s="64"/>
      <c r="J32" s="64">
        <f>SUM(J11:J31)</f>
        <v>263192</v>
      </c>
    </row>
    <row r="33" spans="1:10" ht="18.75" customHeight="1" x14ac:dyDescent="0.25">
      <c r="A33" s="12" t="s">
        <v>23</v>
      </c>
      <c r="C33" s="12"/>
      <c r="D33" s="83"/>
      <c r="E33" s="84"/>
      <c r="F33" s="83"/>
      <c r="G33" s="84"/>
      <c r="H33" s="83"/>
      <c r="I33" s="84"/>
      <c r="J33" s="83"/>
    </row>
    <row r="34" spans="1:10" ht="18.75" customHeight="1" x14ac:dyDescent="0.25">
      <c r="A34" s="22" t="s">
        <v>33</v>
      </c>
      <c r="D34" s="91">
        <v>-144097</v>
      </c>
      <c r="E34" s="91"/>
      <c r="F34" s="91">
        <v>-9361</v>
      </c>
      <c r="G34" s="91"/>
      <c r="H34" s="91">
        <v>-15616</v>
      </c>
      <c r="I34" s="91"/>
      <c r="J34" s="91">
        <v>11485</v>
      </c>
    </row>
    <row r="35" spans="1:10" ht="18.75" customHeight="1" x14ac:dyDescent="0.25">
      <c r="A35" s="22" t="s">
        <v>274</v>
      </c>
      <c r="D35" s="91"/>
      <c r="E35" s="91"/>
      <c r="F35" s="91"/>
      <c r="G35" s="91"/>
      <c r="H35" s="91"/>
      <c r="I35" s="91"/>
      <c r="J35" s="91"/>
    </row>
    <row r="36" spans="1:10" ht="18.75" customHeight="1" x14ac:dyDescent="0.25">
      <c r="A36" s="22" t="s">
        <v>265</v>
      </c>
      <c r="D36" s="91">
        <v>56005</v>
      </c>
      <c r="E36" s="91"/>
      <c r="F36" s="91">
        <v>-3064</v>
      </c>
      <c r="G36" s="91"/>
      <c r="H36" s="91">
        <v>33643</v>
      </c>
      <c r="I36" s="91"/>
      <c r="J36" s="91">
        <v>-2181</v>
      </c>
    </row>
    <row r="37" spans="1:10" ht="18.75" customHeight="1" x14ac:dyDescent="0.25">
      <c r="A37" s="22" t="s">
        <v>252</v>
      </c>
      <c r="D37" s="91">
        <v>8490</v>
      </c>
      <c r="E37" s="91"/>
      <c r="F37" s="91">
        <v>0</v>
      </c>
      <c r="G37" s="91"/>
      <c r="H37" s="91">
        <v>0</v>
      </c>
      <c r="I37" s="91"/>
      <c r="J37" s="91">
        <v>0</v>
      </c>
    </row>
    <row r="38" spans="1:10" ht="18.75" customHeight="1" x14ac:dyDescent="0.25">
      <c r="A38" s="22" t="s">
        <v>64</v>
      </c>
      <c r="D38" s="91">
        <v>-39428</v>
      </c>
      <c r="E38" s="91"/>
      <c r="F38" s="91">
        <v>-9959</v>
      </c>
      <c r="G38" s="91"/>
      <c r="H38" s="91">
        <v>-39478</v>
      </c>
      <c r="I38" s="91"/>
      <c r="J38" s="91">
        <v>-5974</v>
      </c>
    </row>
    <row r="39" spans="1:10" ht="18.75" customHeight="1" x14ac:dyDescent="0.25">
      <c r="A39" s="22" t="s">
        <v>109</v>
      </c>
      <c r="C39" s="22"/>
      <c r="D39" s="64">
        <v>-95275</v>
      </c>
      <c r="E39" s="64"/>
      <c r="F39" s="64">
        <v>22114</v>
      </c>
      <c r="G39" s="64"/>
      <c r="H39" s="64">
        <v>159</v>
      </c>
      <c r="I39" s="64"/>
      <c r="J39" s="64">
        <v>-337</v>
      </c>
    </row>
    <row r="40" spans="1:10" ht="18.75" customHeight="1" x14ac:dyDescent="0.25">
      <c r="A40" s="4" t="s">
        <v>6</v>
      </c>
      <c r="D40" s="64">
        <v>-8589</v>
      </c>
      <c r="E40" s="64"/>
      <c r="F40" s="64">
        <v>-3594</v>
      </c>
      <c r="G40" s="64"/>
      <c r="H40" s="64">
        <v>-852</v>
      </c>
      <c r="I40" s="64"/>
      <c r="J40" s="64">
        <v>-1974</v>
      </c>
    </row>
    <row r="41" spans="1:10" ht="18.75" customHeight="1" x14ac:dyDescent="0.25">
      <c r="A41" s="22" t="s">
        <v>110</v>
      </c>
      <c r="C41" s="22"/>
      <c r="D41" s="64">
        <v>-33232</v>
      </c>
      <c r="E41" s="64"/>
      <c r="F41" s="64">
        <v>-36522</v>
      </c>
      <c r="G41" s="64"/>
      <c r="H41" s="64">
        <v>-28771</v>
      </c>
      <c r="I41" s="64"/>
      <c r="J41" s="64">
        <v>-35549</v>
      </c>
    </row>
    <row r="42" spans="1:10" ht="18.75" customHeight="1" x14ac:dyDescent="0.25">
      <c r="A42" s="4" t="s">
        <v>9</v>
      </c>
      <c r="D42" s="64">
        <v>-5531</v>
      </c>
      <c r="E42" s="64"/>
      <c r="F42" s="64">
        <v>1084</v>
      </c>
      <c r="G42" s="64"/>
      <c r="H42" s="32">
        <v>-476</v>
      </c>
      <c r="I42" s="64"/>
      <c r="J42" s="32">
        <v>11</v>
      </c>
    </row>
    <row r="43" spans="1:10" ht="18.75" customHeight="1" x14ac:dyDescent="0.25">
      <c r="A43" s="22" t="s">
        <v>13</v>
      </c>
      <c r="D43" s="91">
        <v>15509</v>
      </c>
      <c r="E43" s="91"/>
      <c r="F43" s="91">
        <v>-29328</v>
      </c>
      <c r="G43" s="64"/>
      <c r="H43" s="32">
        <v>-12644</v>
      </c>
      <c r="I43" s="64"/>
      <c r="J43" s="32">
        <v>-30171</v>
      </c>
    </row>
    <row r="44" spans="1:10" ht="18.75" customHeight="1" x14ac:dyDescent="0.25">
      <c r="A44" s="22" t="s">
        <v>65</v>
      </c>
      <c r="D44" s="91">
        <v>6980</v>
      </c>
      <c r="E44" s="91"/>
      <c r="F44" s="91">
        <v>31340</v>
      </c>
      <c r="G44" s="64"/>
      <c r="H44" s="32">
        <v>64881</v>
      </c>
      <c r="I44" s="64"/>
      <c r="J44" s="32">
        <v>43797</v>
      </c>
    </row>
    <row r="45" spans="1:10" ht="18.75" customHeight="1" x14ac:dyDescent="0.25">
      <c r="A45" s="4" t="s">
        <v>14</v>
      </c>
      <c r="D45" s="64">
        <v>352</v>
      </c>
      <c r="E45" s="64"/>
      <c r="F45" s="64">
        <v>837</v>
      </c>
      <c r="G45" s="64"/>
      <c r="H45" s="64">
        <v>150</v>
      </c>
      <c r="I45" s="64"/>
      <c r="J45" s="64">
        <v>109</v>
      </c>
    </row>
    <row r="46" spans="1:10" ht="18.75" customHeight="1" x14ac:dyDescent="0.25">
      <c r="A46" s="22" t="s">
        <v>34</v>
      </c>
      <c r="C46" s="22"/>
      <c r="D46" s="32">
        <v>-738</v>
      </c>
      <c r="E46" s="64"/>
      <c r="F46" s="32">
        <v>-513</v>
      </c>
      <c r="G46" s="64"/>
      <c r="H46" s="32">
        <v>-532</v>
      </c>
      <c r="I46" s="64"/>
      <c r="J46" s="32">
        <v>-722</v>
      </c>
    </row>
    <row r="47" spans="1:10" ht="18.75" customHeight="1" x14ac:dyDescent="0.25">
      <c r="A47" s="22" t="s">
        <v>266</v>
      </c>
      <c r="C47" s="22"/>
      <c r="D47" s="117">
        <f>SUM(D32:D46)</f>
        <v>205501</v>
      </c>
      <c r="E47" s="64"/>
      <c r="F47" s="117">
        <f>SUM(F32:F46)</f>
        <v>393518</v>
      </c>
      <c r="G47" s="64"/>
      <c r="H47" s="117">
        <f>SUM(H32:H46)</f>
        <v>281017</v>
      </c>
      <c r="I47" s="64"/>
      <c r="J47" s="117">
        <f>SUM(J32:J46)</f>
        <v>241686</v>
      </c>
    </row>
    <row r="48" spans="1:10" ht="18.75" customHeight="1" x14ac:dyDescent="0.25">
      <c r="A48" s="22" t="s">
        <v>60</v>
      </c>
      <c r="C48" s="22"/>
      <c r="D48" s="64">
        <v>-62585</v>
      </c>
      <c r="E48" s="64"/>
      <c r="F48" s="64">
        <v>-53160</v>
      </c>
      <c r="G48" s="64"/>
      <c r="H48" s="64">
        <v>-18221</v>
      </c>
      <c r="I48" s="64"/>
      <c r="J48" s="64">
        <v>-39806</v>
      </c>
    </row>
    <row r="49" spans="1:11" ht="18.75" customHeight="1" x14ac:dyDescent="0.25">
      <c r="A49" s="3" t="s">
        <v>267</v>
      </c>
      <c r="B49" s="34"/>
      <c r="C49" s="3"/>
      <c r="D49" s="79">
        <f>SUM(D47:D48)</f>
        <v>142916</v>
      </c>
      <c r="E49" s="80"/>
      <c r="F49" s="79">
        <f>SUM(F47:F48)</f>
        <v>340358</v>
      </c>
      <c r="G49" s="80"/>
      <c r="H49" s="79">
        <f>SUM(H47:H48)</f>
        <v>262796</v>
      </c>
      <c r="I49" s="80"/>
      <c r="J49" s="79">
        <f>SUM(J47:J48)</f>
        <v>201880</v>
      </c>
    </row>
    <row r="50" spans="1:11" ht="18.75" customHeight="1" x14ac:dyDescent="0.25">
      <c r="A50" s="3"/>
      <c r="B50" s="34"/>
      <c r="C50" s="3"/>
      <c r="D50" s="80"/>
      <c r="E50" s="80"/>
      <c r="F50" s="80"/>
      <c r="G50" s="80"/>
      <c r="H50" s="80"/>
      <c r="I50" s="80"/>
      <c r="J50" s="80"/>
    </row>
    <row r="51" spans="1:11" s="6" customFormat="1" ht="18.75" customHeight="1" x14ac:dyDescent="0.35">
      <c r="A51" s="5" t="s">
        <v>77</v>
      </c>
      <c r="B51" s="35"/>
      <c r="C51" s="5"/>
      <c r="D51" s="85"/>
      <c r="E51" s="86"/>
      <c r="F51" s="85"/>
      <c r="G51" s="87"/>
      <c r="H51" s="85"/>
      <c r="I51" s="86"/>
      <c r="J51" s="85"/>
    </row>
    <row r="52" spans="1:11" s="8" customFormat="1" ht="18.75" customHeight="1" x14ac:dyDescent="0.25">
      <c r="A52" s="7" t="s">
        <v>132</v>
      </c>
      <c r="B52" s="36"/>
      <c r="C52" s="7"/>
      <c r="D52" s="88"/>
      <c r="E52" s="89"/>
      <c r="F52" s="88"/>
      <c r="G52" s="90"/>
      <c r="H52" s="88"/>
      <c r="I52" s="89"/>
      <c r="J52" s="88"/>
    </row>
    <row r="53" spans="1:11" ht="12.6" customHeight="1" x14ac:dyDescent="0.25">
      <c r="D53" s="81"/>
      <c r="E53" s="91"/>
      <c r="F53" s="81"/>
      <c r="G53" s="92"/>
      <c r="H53" s="81"/>
      <c r="I53" s="91"/>
      <c r="J53" s="81"/>
      <c r="K53" s="120"/>
    </row>
    <row r="54" spans="1:11" ht="18" customHeight="1" x14ac:dyDescent="0.25">
      <c r="D54" s="152" t="s">
        <v>0</v>
      </c>
      <c r="E54" s="152"/>
      <c r="F54" s="152"/>
      <c r="G54" s="92"/>
      <c r="H54" s="152" t="s">
        <v>36</v>
      </c>
      <c r="I54" s="152"/>
      <c r="J54" s="152"/>
      <c r="K54" s="120"/>
    </row>
    <row r="55" spans="1:11" ht="18" customHeight="1" x14ac:dyDescent="0.25">
      <c r="A55" s="3"/>
      <c r="B55" s="34"/>
      <c r="C55" s="3"/>
      <c r="D55" s="152" t="s">
        <v>35</v>
      </c>
      <c r="E55" s="152"/>
      <c r="F55" s="152"/>
      <c r="G55" s="93"/>
      <c r="H55" s="152" t="s">
        <v>35</v>
      </c>
      <c r="I55" s="152"/>
      <c r="J55" s="152"/>
    </row>
    <row r="56" spans="1:11" ht="18" customHeight="1" x14ac:dyDescent="0.25">
      <c r="A56" s="3"/>
      <c r="B56" s="34"/>
      <c r="C56" s="3"/>
      <c r="D56" s="147" t="s">
        <v>245</v>
      </c>
      <c r="E56" s="147"/>
      <c r="F56" s="147"/>
      <c r="G56" s="15"/>
      <c r="H56" s="147" t="s">
        <v>245</v>
      </c>
      <c r="I56" s="147"/>
      <c r="J56" s="147"/>
    </row>
    <row r="57" spans="1:11" ht="18" customHeight="1" x14ac:dyDescent="0.25">
      <c r="A57" s="3"/>
      <c r="B57" s="34"/>
      <c r="C57" s="3"/>
      <c r="D57" s="148" t="s">
        <v>244</v>
      </c>
      <c r="E57" s="149"/>
      <c r="F57" s="149"/>
      <c r="G57" s="15"/>
      <c r="H57" s="148" t="s">
        <v>244</v>
      </c>
      <c r="I57" s="149"/>
      <c r="J57" s="149"/>
    </row>
    <row r="58" spans="1:11" ht="18" customHeight="1" x14ac:dyDescent="0.25">
      <c r="A58"/>
      <c r="B58" s="9" t="s">
        <v>2</v>
      </c>
      <c r="C58"/>
      <c r="D58" s="24">
        <v>2022</v>
      </c>
      <c r="E58" s="24"/>
      <c r="F58" s="24">
        <v>2021</v>
      </c>
      <c r="G58" s="25"/>
      <c r="H58" s="24">
        <v>2022</v>
      </c>
      <c r="I58" s="24"/>
      <c r="J58" s="24">
        <v>2021</v>
      </c>
    </row>
    <row r="59" spans="1:11" ht="18" customHeight="1" x14ac:dyDescent="0.25">
      <c r="D59" s="144" t="s">
        <v>124</v>
      </c>
      <c r="E59" s="144"/>
      <c r="F59" s="144"/>
      <c r="G59" s="144"/>
      <c r="H59" s="144"/>
      <c r="I59" s="144"/>
      <c r="J59" s="144"/>
    </row>
    <row r="60" spans="1:11" ht="17.25" customHeight="1" x14ac:dyDescent="0.25">
      <c r="A60" s="21" t="s">
        <v>24</v>
      </c>
      <c r="B60" s="34"/>
      <c r="C60" s="21"/>
      <c r="D60" s="81"/>
      <c r="E60" s="91"/>
      <c r="F60" s="81"/>
      <c r="G60" s="91"/>
      <c r="H60" s="81"/>
      <c r="I60" s="91"/>
      <c r="J60" s="81"/>
    </row>
    <row r="61" spans="1:11" ht="17.25" customHeight="1" x14ac:dyDescent="0.25">
      <c r="A61" s="22" t="s">
        <v>275</v>
      </c>
      <c r="B61" s="33" t="s">
        <v>223</v>
      </c>
      <c r="C61" s="21"/>
      <c r="D61" s="81">
        <v>-121682</v>
      </c>
      <c r="E61" s="91"/>
      <c r="F61" s="81">
        <v>-851196</v>
      </c>
      <c r="G61" s="91"/>
      <c r="H61" s="81">
        <v>-1201500</v>
      </c>
      <c r="I61" s="91"/>
      <c r="J61" s="81">
        <v>-1317500</v>
      </c>
    </row>
    <row r="62" spans="1:11" ht="17.25" customHeight="1" x14ac:dyDescent="0.25">
      <c r="A62" s="22" t="s">
        <v>143</v>
      </c>
      <c r="B62" s="34"/>
      <c r="C62" s="21"/>
      <c r="D62" s="81"/>
      <c r="E62" s="91"/>
      <c r="F62" s="81"/>
      <c r="G62" s="91"/>
      <c r="H62" s="81"/>
      <c r="I62" s="91"/>
      <c r="J62" s="81"/>
    </row>
    <row r="63" spans="1:11" ht="17.25" customHeight="1" x14ac:dyDescent="0.25">
      <c r="A63" s="22" t="s">
        <v>236</v>
      </c>
      <c r="B63" s="33" t="s">
        <v>224</v>
      </c>
      <c r="C63" s="22"/>
      <c r="D63" s="81">
        <v>0</v>
      </c>
      <c r="E63" s="91"/>
      <c r="F63" s="81">
        <v>0</v>
      </c>
      <c r="G63" s="91"/>
      <c r="H63" s="81">
        <v>-319887</v>
      </c>
      <c r="I63" s="91"/>
      <c r="J63" s="81">
        <v>-60000</v>
      </c>
    </row>
    <row r="64" spans="1:11" ht="17.25" customHeight="1" x14ac:dyDescent="0.25">
      <c r="A64" s="22" t="s">
        <v>200</v>
      </c>
      <c r="B64" s="33" t="s">
        <v>224</v>
      </c>
      <c r="C64" s="22"/>
      <c r="D64" s="81">
        <v>0</v>
      </c>
      <c r="E64" s="91"/>
      <c r="F64" s="81">
        <v>0</v>
      </c>
      <c r="G64" s="91"/>
      <c r="H64" s="81">
        <v>317809</v>
      </c>
      <c r="I64" s="91"/>
      <c r="J64" s="81">
        <v>0</v>
      </c>
    </row>
    <row r="65" spans="1:10" ht="17.25" customHeight="1" x14ac:dyDescent="0.25">
      <c r="A65" s="22" t="s">
        <v>237</v>
      </c>
      <c r="B65" s="33" t="s">
        <v>224</v>
      </c>
      <c r="C65" s="22"/>
      <c r="D65" s="81">
        <v>-1440000</v>
      </c>
      <c r="E65" s="91"/>
      <c r="F65" s="81">
        <v>-70000</v>
      </c>
      <c r="G65" s="91"/>
      <c r="H65" s="81">
        <v>-1360000</v>
      </c>
      <c r="I65" s="91"/>
      <c r="J65" s="81">
        <v>-70000</v>
      </c>
    </row>
    <row r="66" spans="1:10" ht="17.25" customHeight="1" x14ac:dyDescent="0.25">
      <c r="A66" s="22" t="s">
        <v>148</v>
      </c>
      <c r="B66" s="33" t="s">
        <v>224</v>
      </c>
      <c r="C66" s="22"/>
      <c r="D66" s="81">
        <v>-236600</v>
      </c>
      <c r="E66" s="91"/>
      <c r="F66" s="81">
        <v>-32850</v>
      </c>
      <c r="G66" s="91"/>
      <c r="H66" s="81">
        <v>-56000</v>
      </c>
      <c r="I66" s="91"/>
      <c r="J66" s="81">
        <v>-32850</v>
      </c>
    </row>
    <row r="67" spans="1:10" ht="17.25" customHeight="1" x14ac:dyDescent="0.25">
      <c r="A67" s="22" t="s">
        <v>238</v>
      </c>
      <c r="B67" s="33" t="s">
        <v>224</v>
      </c>
      <c r="C67" s="22"/>
      <c r="D67" s="81">
        <v>-25597</v>
      </c>
      <c r="E67" s="91"/>
      <c r="F67" s="81">
        <v>-7250</v>
      </c>
      <c r="G67" s="91"/>
      <c r="H67" s="81">
        <v>-25597</v>
      </c>
      <c r="I67" s="91"/>
      <c r="J67" s="81">
        <v>-6250</v>
      </c>
    </row>
    <row r="68" spans="1:10" ht="17.25" customHeight="1" x14ac:dyDescent="0.25">
      <c r="A68" s="22" t="s">
        <v>177</v>
      </c>
      <c r="C68" s="22"/>
      <c r="D68" s="81">
        <v>-2277862</v>
      </c>
      <c r="E68" s="91"/>
      <c r="F68" s="81">
        <v>0</v>
      </c>
      <c r="G68" s="91"/>
      <c r="H68" s="81">
        <v>-2240312</v>
      </c>
      <c r="I68" s="91"/>
      <c r="J68" s="81">
        <v>0</v>
      </c>
    </row>
    <row r="69" spans="1:10" ht="17.25" customHeight="1" x14ac:dyDescent="0.25">
      <c r="A69" s="22" t="s">
        <v>216</v>
      </c>
      <c r="C69" s="22"/>
      <c r="D69" s="81">
        <v>-522427</v>
      </c>
      <c r="E69" s="91"/>
      <c r="F69" s="81">
        <v>0</v>
      </c>
      <c r="G69" s="91"/>
      <c r="H69" s="81">
        <v>-522427</v>
      </c>
      <c r="I69" s="91"/>
      <c r="J69" s="81">
        <v>0</v>
      </c>
    </row>
    <row r="70" spans="1:10" ht="17.25" customHeight="1" x14ac:dyDescent="0.25">
      <c r="A70" s="22" t="s">
        <v>239</v>
      </c>
      <c r="C70" s="22"/>
      <c r="D70" s="81">
        <v>-216</v>
      </c>
      <c r="E70" s="91"/>
      <c r="F70" s="81">
        <v>220004</v>
      </c>
      <c r="G70" s="91"/>
      <c r="H70" s="81">
        <v>-173</v>
      </c>
      <c r="I70" s="91"/>
      <c r="J70" s="81">
        <v>199999</v>
      </c>
    </row>
    <row r="71" spans="1:10" ht="17.25" customHeight="1" x14ac:dyDescent="0.25">
      <c r="A71" s="22" t="s">
        <v>240</v>
      </c>
      <c r="C71" s="22"/>
      <c r="D71" s="81">
        <v>48878</v>
      </c>
      <c r="E71" s="91"/>
      <c r="F71" s="81">
        <v>1623</v>
      </c>
      <c r="G71" s="91"/>
      <c r="H71" s="81">
        <v>8581</v>
      </c>
      <c r="I71" s="91"/>
      <c r="J71" s="81">
        <v>1454</v>
      </c>
    </row>
    <row r="72" spans="1:10" ht="17.25" customHeight="1" x14ac:dyDescent="0.25">
      <c r="A72" t="s">
        <v>201</v>
      </c>
      <c r="C72" s="22"/>
      <c r="D72" s="32">
        <v>-321894</v>
      </c>
      <c r="E72" s="64"/>
      <c r="F72" s="32">
        <v>-97661</v>
      </c>
      <c r="G72" s="64"/>
      <c r="H72" s="32">
        <v>-36795</v>
      </c>
      <c r="I72" s="64"/>
      <c r="J72" s="32">
        <v>-37194</v>
      </c>
    </row>
    <row r="73" spans="1:10" ht="17.25" customHeight="1" x14ac:dyDescent="0.25">
      <c r="A73" t="s">
        <v>115</v>
      </c>
      <c r="C73" s="22"/>
      <c r="D73" s="32">
        <v>-5500</v>
      </c>
      <c r="E73" s="64"/>
      <c r="F73" s="32">
        <v>-6894</v>
      </c>
      <c r="G73" s="64"/>
      <c r="H73" s="32">
        <v>-5500</v>
      </c>
      <c r="I73" s="64"/>
      <c r="J73" s="32">
        <v>-6894</v>
      </c>
    </row>
    <row r="74" spans="1:10" ht="17.25" customHeight="1" x14ac:dyDescent="0.25">
      <c r="A74" t="s">
        <v>111</v>
      </c>
      <c r="B74" s="9"/>
      <c r="C74"/>
      <c r="D74" s="64">
        <v>-188977</v>
      </c>
      <c r="E74" s="64"/>
      <c r="F74" s="64">
        <v>-70298</v>
      </c>
      <c r="G74" s="64"/>
      <c r="H74" s="64">
        <v>-124014</v>
      </c>
      <c r="I74" s="64"/>
      <c r="J74" s="64">
        <v>-61097</v>
      </c>
    </row>
    <row r="75" spans="1:10" ht="17.25" customHeight="1" x14ac:dyDescent="0.25">
      <c r="A75" t="s">
        <v>174</v>
      </c>
      <c r="B75" s="9"/>
      <c r="C75"/>
      <c r="D75" s="64">
        <v>41152</v>
      </c>
      <c r="E75" s="64"/>
      <c r="F75" s="64">
        <v>4050</v>
      </c>
      <c r="G75" s="64"/>
      <c r="H75" s="64">
        <v>380394</v>
      </c>
      <c r="I75" s="64"/>
      <c r="J75" s="64">
        <v>26475</v>
      </c>
    </row>
    <row r="76" spans="1:10" ht="17.25" customHeight="1" x14ac:dyDescent="0.25">
      <c r="A76" t="s">
        <v>175</v>
      </c>
      <c r="B76" s="9"/>
      <c r="C76"/>
      <c r="D76" s="64">
        <v>-2915</v>
      </c>
      <c r="E76" s="64"/>
      <c r="F76" s="64">
        <v>-3000</v>
      </c>
      <c r="G76" s="64"/>
      <c r="H76" s="64">
        <v>-400651</v>
      </c>
      <c r="I76" s="64"/>
      <c r="J76" s="64">
        <v>-92980</v>
      </c>
    </row>
    <row r="77" spans="1:10" ht="17.25" customHeight="1" x14ac:dyDescent="0.25">
      <c r="A77" t="s">
        <v>170</v>
      </c>
      <c r="B77" s="9"/>
      <c r="C77"/>
      <c r="D77" s="64">
        <v>0</v>
      </c>
      <c r="E77" s="64"/>
      <c r="F77" s="64">
        <v>0</v>
      </c>
      <c r="G77" s="64"/>
      <c r="H77" s="64">
        <v>666822</v>
      </c>
      <c r="I77" s="64"/>
      <c r="J77" s="64">
        <v>0</v>
      </c>
    </row>
    <row r="78" spans="1:10" ht="17.25" customHeight="1" x14ac:dyDescent="0.25">
      <c r="A78" t="s">
        <v>25</v>
      </c>
      <c r="B78" s="9"/>
      <c r="C78"/>
      <c r="D78" s="64">
        <v>15171</v>
      </c>
      <c r="E78" s="64"/>
      <c r="F78" s="64">
        <v>118</v>
      </c>
      <c r="G78" s="64"/>
      <c r="H78" s="32">
        <v>8096</v>
      </c>
      <c r="I78" s="64"/>
      <c r="J78" s="32">
        <v>5975</v>
      </c>
    </row>
    <row r="79" spans="1:10" ht="17.25" customHeight="1" x14ac:dyDescent="0.25">
      <c r="A79" s="3" t="s">
        <v>268</v>
      </c>
      <c r="B79" s="34"/>
      <c r="C79" s="3"/>
      <c r="D79" s="79">
        <f>SUM(D61:D78)</f>
        <v>-5038469</v>
      </c>
      <c r="E79" s="80"/>
      <c r="F79" s="79">
        <f>SUM(F61:F78)</f>
        <v>-913354</v>
      </c>
      <c r="G79" s="80"/>
      <c r="H79" s="79">
        <f>SUM(H61:H78)</f>
        <v>-4911154</v>
      </c>
      <c r="I79" s="80"/>
      <c r="J79" s="79">
        <f>SUM(J61:J78)</f>
        <v>-1450862</v>
      </c>
    </row>
    <row r="80" spans="1:10" ht="9.9499999999999993" customHeight="1" x14ac:dyDescent="0.25">
      <c r="A80" s="3"/>
      <c r="B80" s="34"/>
      <c r="C80" s="3"/>
      <c r="D80" s="81"/>
      <c r="E80" s="91"/>
      <c r="F80" s="81"/>
      <c r="G80" s="91"/>
      <c r="H80" s="81"/>
      <c r="I80" s="91"/>
      <c r="J80" s="81"/>
    </row>
    <row r="81" spans="1:10" ht="17.25" customHeight="1" x14ac:dyDescent="0.25">
      <c r="A81" s="21" t="s">
        <v>26</v>
      </c>
      <c r="B81" s="34"/>
      <c r="C81" s="21"/>
      <c r="D81" s="81"/>
      <c r="E81" s="81"/>
      <c r="F81" s="81"/>
      <c r="G81" s="81"/>
      <c r="H81" s="81"/>
      <c r="I81" s="81"/>
      <c r="J81" s="81"/>
    </row>
    <row r="82" spans="1:10" ht="17.25" customHeight="1" x14ac:dyDescent="0.25">
      <c r="A82" s="22" t="s">
        <v>217</v>
      </c>
      <c r="B82" s="34"/>
      <c r="C82" s="21"/>
      <c r="D82" s="95">
        <v>2379427</v>
      </c>
      <c r="E82" s="81"/>
      <c r="F82" s="81">
        <v>984500</v>
      </c>
      <c r="G82" s="81"/>
      <c r="H82" s="95">
        <v>2379427</v>
      </c>
      <c r="I82" s="81"/>
      <c r="J82" s="81">
        <v>984500</v>
      </c>
    </row>
    <row r="83" spans="1:10" ht="17.25" customHeight="1" x14ac:dyDescent="0.25">
      <c r="A83" s="22" t="s">
        <v>163</v>
      </c>
      <c r="C83" s="22"/>
      <c r="D83" s="95">
        <v>228628</v>
      </c>
      <c r="E83" s="81"/>
      <c r="F83" s="81">
        <v>43010</v>
      </c>
      <c r="G83" s="81"/>
      <c r="H83" s="95">
        <v>228628</v>
      </c>
      <c r="I83" s="81"/>
      <c r="J83" s="81">
        <v>43010</v>
      </c>
    </row>
    <row r="84" spans="1:10" ht="17.25" customHeight="1" x14ac:dyDescent="0.25">
      <c r="A84" s="22" t="s">
        <v>119</v>
      </c>
      <c r="C84" s="22"/>
      <c r="D84" s="81">
        <v>269596</v>
      </c>
      <c r="E84" s="81"/>
      <c r="F84" s="81">
        <v>0</v>
      </c>
      <c r="G84" s="81"/>
      <c r="H84" s="95">
        <v>0</v>
      </c>
      <c r="I84" s="81"/>
      <c r="J84" s="81">
        <v>0</v>
      </c>
    </row>
    <row r="85" spans="1:10" ht="17.25" customHeight="1" x14ac:dyDescent="0.25">
      <c r="A85" s="22" t="s">
        <v>202</v>
      </c>
      <c r="C85" s="22"/>
      <c r="D85" s="64">
        <v>305000</v>
      </c>
      <c r="E85" s="64"/>
      <c r="F85" s="64">
        <v>0</v>
      </c>
      <c r="G85" s="64"/>
      <c r="H85" s="64">
        <v>648400</v>
      </c>
      <c r="I85" s="64"/>
      <c r="J85" s="64">
        <v>345000</v>
      </c>
    </row>
    <row r="86" spans="1:10" ht="17.25" customHeight="1" x14ac:dyDescent="0.25">
      <c r="A86" s="22" t="s">
        <v>203</v>
      </c>
      <c r="C86" s="22"/>
      <c r="D86" s="64">
        <v>-22896</v>
      </c>
      <c r="E86" s="64"/>
      <c r="F86" s="64">
        <v>0</v>
      </c>
      <c r="G86" s="64"/>
      <c r="H86" s="64">
        <v>-396300</v>
      </c>
      <c r="I86" s="64"/>
      <c r="J86" s="64">
        <v>-64956</v>
      </c>
    </row>
    <row r="87" spans="1:10" ht="17.25" customHeight="1" x14ac:dyDescent="0.25">
      <c r="A87" s="22" t="s">
        <v>113</v>
      </c>
      <c r="C87" s="22"/>
      <c r="D87" s="64">
        <v>1245059</v>
      </c>
      <c r="E87" s="64"/>
      <c r="F87" s="64">
        <v>969323</v>
      </c>
      <c r="G87" s="64"/>
      <c r="H87" s="64">
        <v>685923</v>
      </c>
      <c r="I87" s="64"/>
      <c r="J87" s="64">
        <v>678988</v>
      </c>
    </row>
    <row r="88" spans="1:10" ht="17.25" customHeight="1" x14ac:dyDescent="0.25">
      <c r="A88" s="22" t="s">
        <v>114</v>
      </c>
      <c r="C88" s="22"/>
      <c r="D88" s="64">
        <v>-1251194</v>
      </c>
      <c r="E88" s="64"/>
      <c r="F88" s="81">
        <v>-904162</v>
      </c>
      <c r="G88" s="64"/>
      <c r="H88" s="64">
        <v>-760452</v>
      </c>
      <c r="I88" s="64"/>
      <c r="J88" s="64">
        <v>-651205</v>
      </c>
    </row>
    <row r="89" spans="1:10" ht="17.25" customHeight="1" x14ac:dyDescent="0.25">
      <c r="A89" s="22" t="s">
        <v>138</v>
      </c>
      <c r="B89" s="108"/>
      <c r="C89" s="96"/>
      <c r="D89" s="64">
        <v>-113396</v>
      </c>
      <c r="E89" s="97"/>
      <c r="F89" s="64">
        <v>-75829</v>
      </c>
      <c r="G89" s="97"/>
      <c r="H89" s="64">
        <v>-8840</v>
      </c>
      <c r="I89" s="97"/>
      <c r="J89" s="64">
        <v>-8505</v>
      </c>
    </row>
    <row r="90" spans="1:10" ht="17.25" customHeight="1" x14ac:dyDescent="0.25">
      <c r="A90" s="22" t="s">
        <v>176</v>
      </c>
      <c r="B90" s="108"/>
      <c r="C90" s="96"/>
      <c r="D90" s="64">
        <v>2000000</v>
      </c>
      <c r="E90" s="97"/>
      <c r="F90" s="64">
        <v>0</v>
      </c>
      <c r="G90" s="97"/>
      <c r="H90" s="64">
        <v>2000000</v>
      </c>
      <c r="I90" s="97"/>
      <c r="J90" s="64">
        <v>0</v>
      </c>
    </row>
    <row r="91" spans="1:10" ht="17.25" customHeight="1" x14ac:dyDescent="0.25">
      <c r="A91" s="22" t="s">
        <v>205</v>
      </c>
      <c r="B91" s="108"/>
      <c r="C91" s="96"/>
      <c r="D91" s="64">
        <v>-27420</v>
      </c>
      <c r="E91" s="97"/>
      <c r="F91" s="64">
        <v>0</v>
      </c>
      <c r="G91" s="97"/>
      <c r="H91" s="64">
        <v>-27420</v>
      </c>
      <c r="I91" s="97"/>
      <c r="J91" s="64">
        <v>0</v>
      </c>
    </row>
    <row r="92" spans="1:10" ht="17.25" customHeight="1" x14ac:dyDescent="0.25">
      <c r="A92" s="22" t="s">
        <v>210</v>
      </c>
      <c r="B92" s="108"/>
      <c r="C92" s="96"/>
      <c r="D92" s="64">
        <v>-38827</v>
      </c>
      <c r="E92" s="97"/>
      <c r="F92" s="64">
        <v>-61620</v>
      </c>
      <c r="G92" s="97"/>
      <c r="H92" s="64">
        <v>-38827</v>
      </c>
      <c r="I92" s="97"/>
      <c r="J92" s="64">
        <v>-61620</v>
      </c>
    </row>
    <row r="93" spans="1:10" ht="17.25" customHeight="1" x14ac:dyDescent="0.25">
      <c r="A93" s="22" t="s">
        <v>27</v>
      </c>
      <c r="C93" s="22"/>
      <c r="D93" s="32">
        <v>-76805</v>
      </c>
      <c r="E93" s="64"/>
      <c r="F93" s="32">
        <v>-23416</v>
      </c>
      <c r="G93" s="64"/>
      <c r="H93" s="32">
        <v>-71308</v>
      </c>
      <c r="I93" s="64"/>
      <c r="J93" s="32">
        <v>-12607</v>
      </c>
    </row>
    <row r="94" spans="1:10" ht="17.25" customHeight="1" x14ac:dyDescent="0.25">
      <c r="A94" s="19" t="s">
        <v>269</v>
      </c>
      <c r="B94" s="34"/>
      <c r="C94" s="19"/>
      <c r="D94" s="79">
        <f>SUM(D82:D93)</f>
        <v>4897172</v>
      </c>
      <c r="E94" s="80"/>
      <c r="F94" s="79">
        <f>SUM(F82:F93)</f>
        <v>931806</v>
      </c>
      <c r="G94" s="80"/>
      <c r="H94" s="79">
        <f>SUM(H82:H93)</f>
        <v>4639231</v>
      </c>
      <c r="I94" s="80"/>
      <c r="J94" s="79">
        <f>SUM(J82:J93)</f>
        <v>1252605</v>
      </c>
    </row>
    <row r="95" spans="1:10" ht="9.9499999999999993" customHeight="1" x14ac:dyDescent="0.25">
      <c r="A95" s="19"/>
      <c r="B95" s="34"/>
      <c r="C95" s="19"/>
      <c r="D95" s="64"/>
      <c r="E95" s="64"/>
      <c r="F95" s="64"/>
      <c r="G95" s="64"/>
      <c r="H95" s="64"/>
      <c r="I95" s="64"/>
      <c r="J95" s="64"/>
    </row>
    <row r="96" spans="1:10" ht="17.25" customHeight="1" x14ac:dyDescent="0.25">
      <c r="A96" s="19" t="s">
        <v>73</v>
      </c>
      <c r="B96" s="34"/>
      <c r="C96" s="19"/>
      <c r="D96" s="80">
        <f>D49+D79+D94</f>
        <v>1619</v>
      </c>
      <c r="E96" s="80"/>
      <c r="F96" s="80">
        <f>F49+F79+F94</f>
        <v>358810</v>
      </c>
      <c r="G96" s="80"/>
      <c r="H96" s="80">
        <f>H49+H79+H94</f>
        <v>-9127</v>
      </c>
      <c r="I96" s="80"/>
      <c r="J96" s="80">
        <f>J49+J79+J94</f>
        <v>3623</v>
      </c>
    </row>
    <row r="97" spans="1:11" ht="17.25" customHeight="1" x14ac:dyDescent="0.25">
      <c r="A97" s="26" t="s">
        <v>160</v>
      </c>
      <c r="C97" s="26"/>
      <c r="D97" s="64">
        <f>'BS 2-3'!F11</f>
        <v>236038</v>
      </c>
      <c r="E97" s="64"/>
      <c r="F97" s="64">
        <v>93444</v>
      </c>
      <c r="G97" s="64"/>
      <c r="H97" s="64">
        <f>'BS 2-3'!J11</f>
        <v>50129</v>
      </c>
      <c r="I97" s="64"/>
      <c r="J97" s="64">
        <v>66801</v>
      </c>
    </row>
    <row r="98" spans="1:11" ht="20.25" customHeight="1" thickBot="1" x14ac:dyDescent="0.3">
      <c r="A98" s="3" t="s">
        <v>251</v>
      </c>
      <c r="B98" s="34"/>
      <c r="C98" s="3"/>
      <c r="D98" s="82">
        <f>SUM(D96:D97)</f>
        <v>237657</v>
      </c>
      <c r="E98" s="80"/>
      <c r="F98" s="82">
        <f>SUM(F96:F97)</f>
        <v>452254</v>
      </c>
      <c r="G98" s="80"/>
      <c r="H98" s="82">
        <f>SUM(H96:H97)</f>
        <v>41002</v>
      </c>
      <c r="I98" s="80"/>
      <c r="J98" s="82">
        <f>SUM(J96:J97)</f>
        <v>70424</v>
      </c>
    </row>
    <row r="99" spans="1:11" ht="9.9499999999999993" customHeight="1" thickTop="1" x14ac:dyDescent="0.25">
      <c r="A99" s="1"/>
      <c r="B99" s="9"/>
      <c r="C99" s="1"/>
      <c r="D99" s="80"/>
      <c r="E99" s="80"/>
      <c r="F99" s="80"/>
      <c r="G99" s="80"/>
      <c r="H99" s="80"/>
      <c r="I99" s="80"/>
      <c r="J99" s="80"/>
    </row>
    <row r="100" spans="1:11" ht="17.25" customHeight="1" x14ac:dyDescent="0.25">
      <c r="A100" s="21" t="s">
        <v>50</v>
      </c>
      <c r="B100" s="34"/>
      <c r="C100" s="21"/>
      <c r="D100" s="81"/>
      <c r="E100" s="81"/>
      <c r="F100" s="81"/>
      <c r="G100" s="81"/>
      <c r="H100" s="81"/>
      <c r="I100" s="81"/>
      <c r="J100" s="81"/>
    </row>
    <row r="101" spans="1:11" ht="17.25" hidden="1" customHeight="1" x14ac:dyDescent="0.25">
      <c r="A101" s="22" t="s">
        <v>120</v>
      </c>
      <c r="C101" s="22"/>
      <c r="D101" s="131"/>
      <c r="E101" s="64"/>
      <c r="F101" s="64">
        <v>0</v>
      </c>
      <c r="G101" s="64"/>
      <c r="H101" s="131">
        <v>0</v>
      </c>
      <c r="I101" s="64"/>
      <c r="J101" s="64">
        <v>0</v>
      </c>
    </row>
    <row r="102" spans="1:11" ht="17.25" hidden="1" customHeight="1" x14ac:dyDescent="0.25">
      <c r="A102" s="22" t="s">
        <v>165</v>
      </c>
      <c r="C102" s="22"/>
      <c r="D102" s="131"/>
      <c r="E102" s="131"/>
      <c r="F102" s="64">
        <v>0</v>
      </c>
      <c r="G102" s="131"/>
      <c r="H102" s="131"/>
      <c r="I102" s="131"/>
      <c r="J102" s="64">
        <v>0</v>
      </c>
    </row>
    <row r="103" spans="1:11" ht="17.25" customHeight="1" x14ac:dyDescent="0.25">
      <c r="A103" s="22" t="s">
        <v>241</v>
      </c>
      <c r="C103" s="22"/>
      <c r="D103" s="64">
        <v>151000</v>
      </c>
      <c r="E103" s="64"/>
      <c r="F103" s="64">
        <v>0</v>
      </c>
      <c r="G103" s="64"/>
      <c r="H103" s="64">
        <v>0</v>
      </c>
      <c r="I103" s="64"/>
      <c r="J103" s="64">
        <v>0</v>
      </c>
    </row>
    <row r="104" spans="1:11" ht="17.25" customHeight="1" x14ac:dyDescent="0.25">
      <c r="A104" s="22" t="s">
        <v>242</v>
      </c>
      <c r="C104" s="22"/>
      <c r="D104" s="64">
        <v>45000</v>
      </c>
      <c r="E104" s="64"/>
      <c r="F104" s="64">
        <v>1020522</v>
      </c>
      <c r="G104" s="64"/>
      <c r="H104" s="64">
        <v>51750</v>
      </c>
      <c r="I104" s="64"/>
      <c r="J104" s="64">
        <v>1020522</v>
      </c>
    </row>
    <row r="105" spans="1:11" ht="17.25" customHeight="1" x14ac:dyDescent="0.25">
      <c r="A105" s="22" t="s">
        <v>121</v>
      </c>
      <c r="C105" s="22"/>
      <c r="D105" s="64">
        <v>9305</v>
      </c>
      <c r="E105" s="64"/>
      <c r="F105" s="64">
        <v>45208</v>
      </c>
      <c r="G105" s="64"/>
      <c r="H105" s="64">
        <v>9305</v>
      </c>
      <c r="I105" s="64"/>
      <c r="J105" s="64">
        <v>45208</v>
      </c>
    </row>
    <row r="106" spans="1:11" ht="17.25" customHeight="1" x14ac:dyDescent="0.25">
      <c r="A106" s="22" t="s">
        <v>270</v>
      </c>
      <c r="C106" s="22"/>
      <c r="D106" s="64">
        <v>41076</v>
      </c>
      <c r="E106" s="64"/>
      <c r="F106" s="64">
        <v>0</v>
      </c>
      <c r="G106" s="64"/>
      <c r="H106" s="64">
        <v>0</v>
      </c>
      <c r="I106" s="64"/>
      <c r="J106" s="64">
        <v>0</v>
      </c>
    </row>
    <row r="107" spans="1:11" ht="17.25" customHeight="1" x14ac:dyDescent="0.25">
      <c r="A107" s="22" t="s">
        <v>63</v>
      </c>
      <c r="C107" s="22"/>
      <c r="D107" s="64">
        <v>0</v>
      </c>
      <c r="E107" s="64"/>
      <c r="F107" s="64">
        <v>5612</v>
      </c>
      <c r="G107" s="64"/>
      <c r="H107" s="64">
        <v>0</v>
      </c>
      <c r="I107" s="64"/>
      <c r="J107" s="64">
        <v>2478</v>
      </c>
    </row>
    <row r="108" spans="1:11" ht="17.25" hidden="1" customHeight="1" x14ac:dyDescent="0.25">
      <c r="A108" s="22" t="s">
        <v>144</v>
      </c>
      <c r="C108" s="22"/>
      <c r="D108" s="64"/>
      <c r="E108" s="64"/>
      <c r="F108" s="64"/>
      <c r="G108" s="64"/>
      <c r="H108" s="64"/>
      <c r="I108" s="64"/>
      <c r="J108" s="64"/>
    </row>
    <row r="109" spans="1:11" ht="17.25" customHeight="1" x14ac:dyDescent="0.25">
      <c r="A109" s="22" t="s">
        <v>112</v>
      </c>
      <c r="C109" s="22"/>
      <c r="D109" s="64">
        <v>44949</v>
      </c>
      <c r="E109" s="64"/>
      <c r="F109" s="64">
        <v>123913</v>
      </c>
      <c r="G109" s="64"/>
      <c r="H109" s="64">
        <v>2013</v>
      </c>
      <c r="I109" s="64"/>
      <c r="J109" s="64">
        <v>4619</v>
      </c>
    </row>
    <row r="110" spans="1:11" ht="17.25" customHeight="1" x14ac:dyDescent="0.25">
      <c r="A110" s="22" t="s">
        <v>271</v>
      </c>
      <c r="C110" s="22"/>
      <c r="D110" s="91"/>
      <c r="E110" s="91"/>
      <c r="F110" s="91"/>
      <c r="G110" s="64"/>
      <c r="H110" s="32"/>
      <c r="I110" s="64"/>
      <c r="J110" s="32"/>
    </row>
    <row r="111" spans="1:11" ht="17.25" customHeight="1" x14ac:dyDescent="0.25">
      <c r="A111" s="22" t="s">
        <v>272</v>
      </c>
      <c r="C111" s="22"/>
      <c r="D111" s="64">
        <v>2572800</v>
      </c>
      <c r="E111" s="91"/>
      <c r="F111" s="91">
        <v>0</v>
      </c>
      <c r="G111" s="64"/>
      <c r="H111" s="32">
        <v>2572800</v>
      </c>
      <c r="I111" s="64"/>
      <c r="J111" s="32">
        <v>0</v>
      </c>
      <c r="K111"/>
    </row>
    <row r="112" spans="1:11" ht="17.100000000000001" customHeight="1" x14ac:dyDescent="0.25">
      <c r="A112" s="22" t="s">
        <v>218</v>
      </c>
      <c r="B112" s="1"/>
      <c r="C112" s="22"/>
      <c r="D112" s="64">
        <v>941122</v>
      </c>
      <c r="E112" s="64"/>
      <c r="F112" s="64">
        <v>0</v>
      </c>
      <c r="G112" s="64"/>
      <c r="H112" s="32">
        <v>941122</v>
      </c>
      <c r="I112" s="64"/>
      <c r="J112" s="32">
        <v>0</v>
      </c>
      <c r="K112"/>
    </row>
    <row r="113" spans="4:10" ht="18.75" customHeight="1" x14ac:dyDescent="0.25">
      <c r="D113" s="118"/>
      <c r="E113" s="118"/>
      <c r="F113" s="118"/>
      <c r="G113" s="118"/>
      <c r="H113" s="118"/>
      <c r="I113" s="118"/>
      <c r="J113" s="118"/>
    </row>
    <row r="159" spans="1:7" ht="18.75" customHeight="1" x14ac:dyDescent="0.25">
      <c r="A159" s="4" t="s">
        <v>51</v>
      </c>
      <c r="B159" s="1"/>
      <c r="C159" s="1"/>
      <c r="G159" s="1"/>
    </row>
    <row r="232" spans="1:7" ht="18.75" customHeight="1" x14ac:dyDescent="0.25">
      <c r="A232" s="4" t="s">
        <v>52</v>
      </c>
      <c r="B232" s="1"/>
      <c r="C232" s="1"/>
      <c r="G232" s="1"/>
    </row>
    <row r="233" spans="1:7" ht="18.75" customHeight="1" x14ac:dyDescent="0.25">
      <c r="A233" s="4" t="s">
        <v>49</v>
      </c>
      <c r="B233" s="1"/>
      <c r="C233" s="1"/>
      <c r="G233" s="1"/>
    </row>
  </sheetData>
  <mergeCells count="18">
    <mergeCell ref="D4:F4"/>
    <mergeCell ref="H4:J4"/>
    <mergeCell ref="D5:F5"/>
    <mergeCell ref="H5:J5"/>
    <mergeCell ref="D9:J9"/>
    <mergeCell ref="D59:J59"/>
    <mergeCell ref="D56:F56"/>
    <mergeCell ref="D57:F57"/>
    <mergeCell ref="H56:J56"/>
    <mergeCell ref="H57:J57"/>
    <mergeCell ref="D55:F55"/>
    <mergeCell ref="H55:J55"/>
    <mergeCell ref="D54:F54"/>
    <mergeCell ref="H54:J54"/>
    <mergeCell ref="D6:F6"/>
    <mergeCell ref="D7:F7"/>
    <mergeCell ref="H6:J6"/>
    <mergeCell ref="H7:J7"/>
  </mergeCells>
  <pageMargins left="0.8" right="0.6" top="0.48" bottom="0.5" header="0.5" footer="0.5"/>
  <pageSetup paperSize="9" scale="72" firstPageNumber="12" orientation="portrait" useFirstPageNumber="1" r:id="rId1"/>
  <headerFooter>
    <oddFooter>&amp;L The accompanying notes form an integral part of the interim financial statements.
&amp;C&amp;P</oddFooter>
  </headerFooter>
  <rowBreaks count="1" manualBreakCount="1">
    <brk id="50" max="7" man="1"/>
  </rowBreaks>
  <ignoredErrors>
    <ignoredError sqref="E49 G49 I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2-3</vt:lpstr>
      <vt:lpstr>PL4-5</vt:lpstr>
      <vt:lpstr>PL6-7</vt:lpstr>
      <vt:lpstr>SH8</vt:lpstr>
      <vt:lpstr>SH9</vt:lpstr>
      <vt:lpstr>SH10</vt:lpstr>
      <vt:lpstr>SH11</vt:lpstr>
      <vt:lpstr>CF12-13</vt:lpstr>
      <vt:lpstr>'BS 2-3'!Print_Area</vt:lpstr>
      <vt:lpstr>'CF12-13'!Print_Area</vt:lpstr>
      <vt:lpstr>'PL4-5'!Print_Area</vt:lpstr>
      <vt:lpstr>'PL6-7'!Print_Area</vt:lpstr>
      <vt:lpstr>'SH10'!Print_Area</vt:lpstr>
      <vt:lpstr>'SH11'!Print_Area</vt:lpstr>
      <vt:lpstr>'SH8'!Print_Area</vt:lpstr>
      <vt:lpstr>'SH9'!Print_Area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Chairat Suwan</cp:lastModifiedBy>
  <cp:lastPrinted>2022-11-08T11:36:59Z</cp:lastPrinted>
  <dcterms:created xsi:type="dcterms:W3CDTF">2006-01-03T07:48:30Z</dcterms:created>
  <dcterms:modified xsi:type="dcterms:W3CDTF">2022-11-08T15:06:31Z</dcterms:modified>
</cp:coreProperties>
</file>