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uwattanasombut\JOB\Sabuy\YE'22\Draft\Revised 1\"/>
    </mc:Choice>
  </mc:AlternateContent>
  <xr:revisionPtr revIDLastSave="0" documentId="13_ncr:1_{AC598546-45D4-4BA9-B396-DC30A1C4EAF7}" xr6:coauthVersionLast="47" xr6:coauthVersionMax="47" xr10:uidLastSave="{00000000-0000-0000-0000-000000000000}"/>
  <bookViews>
    <workbookView xWindow="19090" yWindow="-110" windowWidth="19420" windowHeight="10420" tabRatio="791" xr2:uid="{00000000-000D-0000-FFFF-FFFF00000000}"/>
  </bookViews>
  <sheets>
    <sheet name="BL 6-7" sheetId="16" r:id="rId1"/>
    <sheet name="PL8-9" sheetId="1" r:id="rId2"/>
    <sheet name="SH10" sheetId="19" r:id="rId3"/>
    <sheet name="SH11" sheetId="22" r:id="rId4"/>
    <sheet name="SH12" sheetId="21" r:id="rId5"/>
    <sheet name="SH13" sheetId="14" r:id="rId6"/>
    <sheet name="CF14-15" sheetId="13" r:id="rId7"/>
  </sheets>
  <definedNames>
    <definedName name="_xlnm._FilterDatabase" localSheetId="6" hidden="1">'CF14-15'!$A$57:$J$86</definedName>
    <definedName name="_Hlk120336604" localSheetId="0">'BL 6-7'!#REF!</definedName>
    <definedName name="_Hlk120336604" localSheetId="1">'PL8-9'!#REF!</definedName>
    <definedName name="_xlnm.Print_Area" localSheetId="0">'BL 6-7'!$A$1:$J$98</definedName>
    <definedName name="_xlnm.Print_Area" localSheetId="6">'CF14-15'!$A$1:$J$114</definedName>
    <definedName name="_xlnm.Print_Area" localSheetId="1">'PL8-9'!$A$1:$J$72</definedName>
    <definedName name="_xlnm.Print_Area" localSheetId="2">'SH10'!$A$1:$T$39</definedName>
    <definedName name="_xlnm.Print_Area" localSheetId="3">'SH11'!$A$1:$V$38</definedName>
    <definedName name="_xlnm.Print_Area" localSheetId="4">'SH12'!$A$1:$N$29</definedName>
    <definedName name="_xlnm.Print_Area" localSheetId="5">'SH13'!$A$1:$N$29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86" i="13" l="1"/>
  <c r="V36" i="22"/>
  <c r="R36" i="22"/>
  <c r="T13" i="19"/>
  <c r="T32" i="22"/>
  <c r="N27" i="14"/>
  <c r="E115" i="13"/>
  <c r="D103" i="13"/>
  <c r="H86" i="13"/>
  <c r="L86" i="13" s="1"/>
  <c r="H103" i="13" l="1"/>
  <c r="L27" i="14"/>
  <c r="N16" i="14"/>
  <c r="N17" i="14"/>
  <c r="N18" i="14"/>
  <c r="N15" i="14"/>
  <c r="R33" i="22"/>
  <c r="V33" i="22" s="1"/>
  <c r="P36" i="22"/>
  <c r="V27" i="22"/>
  <c r="R27" i="22"/>
  <c r="R25" i="22"/>
  <c r="V25" i="22" s="1"/>
  <c r="J28" i="22"/>
  <c r="J29" i="22" s="1"/>
  <c r="J37" i="22" s="1"/>
  <c r="I29" i="22"/>
  <c r="V17" i="22"/>
  <c r="V18" i="22"/>
  <c r="V19" i="22"/>
  <c r="V20" i="22"/>
  <c r="R18" i="22"/>
  <c r="R19" i="22"/>
  <c r="R20" i="22"/>
  <c r="R17" i="22"/>
  <c r="H45" i="1" l="1"/>
  <c r="H46" i="1" s="1"/>
  <c r="L24" i="14" s="1"/>
  <c r="N24" i="14" s="1"/>
  <c r="J46" i="1"/>
  <c r="F46" i="1"/>
  <c r="D46" i="1"/>
  <c r="D45" i="1"/>
  <c r="N11" i="14"/>
  <c r="V13" i="22"/>
  <c r="J94" i="16" l="1"/>
  <c r="J96" i="16" s="1"/>
  <c r="J76" i="16"/>
  <c r="J67" i="16"/>
  <c r="J45" i="16"/>
  <c r="J23" i="16"/>
  <c r="F94" i="16"/>
  <c r="F96" i="16" s="1"/>
  <c r="F76" i="16"/>
  <c r="F67" i="16"/>
  <c r="F78" i="16" s="1"/>
  <c r="F45" i="16"/>
  <c r="F23" i="16"/>
  <c r="J25" i="1"/>
  <c r="J17" i="1"/>
  <c r="F25" i="1"/>
  <c r="F17" i="1"/>
  <c r="T36" i="19"/>
  <c r="N36" i="19"/>
  <c r="P33" i="19"/>
  <c r="T33" i="19" s="1"/>
  <c r="R34" i="19"/>
  <c r="R37" i="19" s="1"/>
  <c r="L29" i="19"/>
  <c r="L37" i="19" s="1"/>
  <c r="R28" i="19"/>
  <c r="R29" i="19" s="1"/>
  <c r="N28" i="19"/>
  <c r="N29" i="19" s="1"/>
  <c r="L28" i="19"/>
  <c r="J28" i="19"/>
  <c r="H28" i="19"/>
  <c r="F28" i="19"/>
  <c r="D28" i="19"/>
  <c r="P27" i="19"/>
  <c r="P28" i="19" s="1"/>
  <c r="T25" i="19"/>
  <c r="P25" i="19"/>
  <c r="R21" i="19"/>
  <c r="N21" i="19"/>
  <c r="L21" i="19"/>
  <c r="J21" i="19"/>
  <c r="J29" i="19" s="1"/>
  <c r="J37" i="19" s="1"/>
  <c r="H21" i="19"/>
  <c r="H29" i="19" s="1"/>
  <c r="H37" i="19" s="1"/>
  <c r="F21" i="19"/>
  <c r="F29" i="19" s="1"/>
  <c r="F37" i="19" s="1"/>
  <c r="D21" i="19"/>
  <c r="D29" i="19" s="1"/>
  <c r="D37" i="19" s="1"/>
  <c r="P20" i="19"/>
  <c r="T20" i="19" s="1"/>
  <c r="P19" i="19"/>
  <c r="T19" i="19" s="1"/>
  <c r="P18" i="19"/>
  <c r="T18" i="19" s="1"/>
  <c r="T17" i="19"/>
  <c r="T21" i="19" s="1"/>
  <c r="P17" i="19"/>
  <c r="P21" i="19" s="1"/>
  <c r="P29" i="19" s="1"/>
  <c r="P13" i="19"/>
  <c r="F28" i="21"/>
  <c r="L27" i="21"/>
  <c r="J25" i="21"/>
  <c r="H25" i="21"/>
  <c r="F25" i="21"/>
  <c r="D25" i="21"/>
  <c r="L24" i="21"/>
  <c r="N24" i="21" s="1"/>
  <c r="L20" i="21"/>
  <c r="F20" i="21"/>
  <c r="D20" i="21"/>
  <c r="D28" i="21" s="1"/>
  <c r="N19" i="21"/>
  <c r="N20" i="21" s="1"/>
  <c r="L19" i="21"/>
  <c r="J19" i="21"/>
  <c r="J20" i="21" s="1"/>
  <c r="J28" i="21" s="1"/>
  <c r="H19" i="21"/>
  <c r="H20" i="21" s="1"/>
  <c r="H28" i="21" s="1"/>
  <c r="F19" i="21"/>
  <c r="D19" i="21"/>
  <c r="N18" i="21"/>
  <c r="N17" i="21"/>
  <c r="N16" i="21"/>
  <c r="N15" i="21"/>
  <c r="N11" i="21"/>
  <c r="J100" i="13"/>
  <c r="J86" i="13"/>
  <c r="F100" i="13"/>
  <c r="F86" i="13"/>
  <c r="J27" i="1" l="1"/>
  <c r="J35" i="1" s="1"/>
  <c r="J37" i="1" s="1"/>
  <c r="F27" i="1"/>
  <c r="F35" i="1" s="1"/>
  <c r="F37" i="1" s="1"/>
  <c r="F11" i="13" s="1"/>
  <c r="F34" i="13" s="1"/>
  <c r="F98" i="16"/>
  <c r="J78" i="16"/>
  <c r="J98" i="16" s="1"/>
  <c r="F47" i="16"/>
  <c r="J47" i="16"/>
  <c r="J60" i="1"/>
  <c r="J62" i="1" s="1"/>
  <c r="J11" i="13" s="1"/>
  <c r="J34" i="13" s="1"/>
  <c r="J48" i="1"/>
  <c r="J65" i="1" s="1"/>
  <c r="J67" i="1" s="1"/>
  <c r="T27" i="19"/>
  <c r="T28" i="19" s="1"/>
  <c r="T29" i="19" s="1"/>
  <c r="F50" i="13" l="1"/>
  <c r="F52" i="13" s="1"/>
  <c r="F102" i="13" s="1"/>
  <c r="J50" i="13"/>
  <c r="J52" i="13" s="1"/>
  <c r="J102" i="13" s="1"/>
  <c r="J104" i="13" s="1"/>
  <c r="J115" i="13" s="1"/>
  <c r="F62" i="1"/>
  <c r="F60" i="1" s="1"/>
  <c r="F65" i="1" s="1"/>
  <c r="F48" i="1"/>
  <c r="F67" i="1" s="1"/>
  <c r="F100" i="16"/>
  <c r="J100" i="16"/>
  <c r="T28" i="22"/>
  <c r="P28" i="22"/>
  <c r="N28" i="22"/>
  <c r="L28" i="22"/>
  <c r="H28" i="22"/>
  <c r="F28" i="22"/>
  <c r="D28" i="22"/>
  <c r="D94" i="16" l="1"/>
  <c r="D23" i="16"/>
  <c r="L19" i="14"/>
  <c r="J19" i="14"/>
  <c r="H19" i="14"/>
  <c r="F19" i="14"/>
  <c r="D19" i="14"/>
  <c r="T21" i="22"/>
  <c r="P21" i="22"/>
  <c r="N21" i="22"/>
  <c r="L21" i="22"/>
  <c r="H21" i="22"/>
  <c r="F21" i="22"/>
  <c r="D21" i="22"/>
  <c r="L20" i="14" l="1"/>
  <c r="J20" i="14"/>
  <c r="D20" i="14"/>
  <c r="R21" i="22"/>
  <c r="D29" i="22"/>
  <c r="D37" i="22" s="1"/>
  <c r="H25" i="1"/>
  <c r="D25" i="1"/>
  <c r="V21" i="22" l="1"/>
  <c r="H94" i="16" l="1"/>
  <c r="G115" i="13" l="1"/>
  <c r="I115" i="13"/>
  <c r="D100" i="13"/>
  <c r="H100" i="13"/>
  <c r="L100" i="13" s="1"/>
  <c r="H45" i="16" l="1"/>
  <c r="F25" i="14" l="1"/>
  <c r="H25" i="14"/>
  <c r="D25" i="14"/>
  <c r="D28" i="14" s="1"/>
  <c r="H20" i="14"/>
  <c r="H28" i="14" s="1"/>
  <c r="F20" i="14"/>
  <c r="F28" i="14" s="1"/>
  <c r="L29" i="22"/>
  <c r="L37" i="22" s="1"/>
  <c r="H96" i="16"/>
  <c r="D96" i="16"/>
  <c r="H67" i="16"/>
  <c r="D67" i="16"/>
  <c r="N19" i="14" l="1"/>
  <c r="N20" i="14" s="1"/>
  <c r="T34" i="22" l="1"/>
  <c r="R28" i="22" l="1"/>
  <c r="R29" i="22" s="1"/>
  <c r="V28" i="22"/>
  <c r="F29" i="22"/>
  <c r="F37" i="22" s="1"/>
  <c r="T29" i="22"/>
  <c r="T37" i="22" s="1"/>
  <c r="H29" i="22"/>
  <c r="H37" i="22" s="1"/>
  <c r="N29" i="22"/>
  <c r="N37" i="22" s="1"/>
  <c r="P29" i="22"/>
  <c r="V29" i="22" l="1"/>
  <c r="T39" i="22" l="1"/>
  <c r="H17" i="1" l="1"/>
  <c r="H27" i="1" s="1"/>
  <c r="H35" i="1" s="1"/>
  <c r="D17" i="1"/>
  <c r="D27" i="1" s="1"/>
  <c r="D35" i="1" s="1"/>
  <c r="H76" i="16"/>
  <c r="H23" i="16"/>
  <c r="D76" i="16"/>
  <c r="J25" i="14"/>
  <c r="J28" i="14" s="1"/>
  <c r="D45" i="16"/>
  <c r="D47" i="16" s="1"/>
  <c r="D78" i="16" l="1"/>
  <c r="D98" i="16" s="1"/>
  <c r="D100" i="16" s="1"/>
  <c r="H78" i="16"/>
  <c r="H98" i="16" s="1"/>
  <c r="H47" i="16"/>
  <c r="H100" i="16" l="1"/>
  <c r="D37" i="1" l="1"/>
  <c r="D34" i="13" l="1"/>
  <c r="D62" i="1"/>
  <c r="D60" i="1" s="1"/>
  <c r="D48" i="1"/>
  <c r="D67" i="1" s="1"/>
  <c r="D65" i="1" s="1"/>
  <c r="P32" i="22" l="1"/>
  <c r="R32" i="22" s="1"/>
  <c r="V32" i="22" s="1"/>
  <c r="D50" i="13"/>
  <c r="D52" i="13" s="1"/>
  <c r="D102" i="13" s="1"/>
  <c r="P32" i="19"/>
  <c r="N34" i="19"/>
  <c r="N37" i="19" s="1"/>
  <c r="H37" i="1"/>
  <c r="L23" i="14" l="1"/>
  <c r="N23" i="14" s="1"/>
  <c r="H34" i="13"/>
  <c r="H60" i="1"/>
  <c r="H62" i="1" s="1"/>
  <c r="P34" i="19"/>
  <c r="P37" i="19" s="1"/>
  <c r="T32" i="19"/>
  <c r="F104" i="13"/>
  <c r="P34" i="22"/>
  <c r="P37" i="22" s="1"/>
  <c r="H48" i="1"/>
  <c r="L34" i="13" l="1"/>
  <c r="H50" i="13"/>
  <c r="H52" i="13" s="1"/>
  <c r="N23" i="21"/>
  <c r="L25" i="21"/>
  <c r="L28" i="21" s="1"/>
  <c r="T34" i="19"/>
  <c r="F115" i="13"/>
  <c r="D104" i="13"/>
  <c r="D115" i="13" s="1"/>
  <c r="H67" i="1"/>
  <c r="O25" i="14" s="1"/>
  <c r="R34" i="22"/>
  <c r="R37" i="22" s="1"/>
  <c r="R39" i="22" s="1"/>
  <c r="H102" i="13" l="1"/>
  <c r="H104" i="13" s="1"/>
  <c r="N25" i="21"/>
  <c r="T37" i="19"/>
  <c r="V34" i="22"/>
  <c r="V37" i="22" s="1"/>
  <c r="W32" i="22"/>
  <c r="L25" i="14"/>
  <c r="L28" i="14" s="1"/>
  <c r="H115" i="13" l="1"/>
  <c r="K104" i="13"/>
  <c r="N28" i="21"/>
  <c r="N25" i="14"/>
  <c r="W37" i="22"/>
  <c r="W34" i="22"/>
  <c r="N28" i="14" l="1"/>
  <c r="O28" i="14" s="1"/>
  <c r="J34" i="19"/>
  <c r="L34" i="22"/>
</calcChain>
</file>

<file path=xl/sharedStrings.xml><?xml version="1.0" encoding="utf-8"?>
<sst xmlns="http://schemas.openxmlformats.org/spreadsheetml/2006/main" count="492" uniqueCount="273">
  <si>
    <t>Consolidated</t>
  </si>
  <si>
    <t>Assets</t>
  </si>
  <si>
    <t>Note</t>
  </si>
  <si>
    <t>Current assets</t>
  </si>
  <si>
    <t>Cash and cash equivalents</t>
  </si>
  <si>
    <t>Inventories</t>
  </si>
  <si>
    <t>Other current assets</t>
  </si>
  <si>
    <t>Total current assets</t>
  </si>
  <si>
    <t>Non-current assets</t>
  </si>
  <si>
    <t>Other non-current assets</t>
  </si>
  <si>
    <t>Total non-current assets</t>
  </si>
  <si>
    <t>Total assets</t>
  </si>
  <si>
    <t>Current liabilities</t>
  </si>
  <si>
    <t>Trade accounts payable</t>
  </si>
  <si>
    <t>Other current liabilities</t>
  </si>
  <si>
    <t>Total current liabilities</t>
  </si>
  <si>
    <t>Non-current liabilities</t>
  </si>
  <si>
    <t>Total non-current liabilities</t>
  </si>
  <si>
    <t>Total liabilities</t>
  </si>
  <si>
    <t>Other income</t>
  </si>
  <si>
    <t>Expenses</t>
  </si>
  <si>
    <t>Total expenses</t>
  </si>
  <si>
    <t>Cash flows from operating activities</t>
  </si>
  <si>
    <t>Changes in operating assets and liabilities</t>
  </si>
  <si>
    <t>Cash flows from investing activities</t>
  </si>
  <si>
    <t>Interest received</t>
  </si>
  <si>
    <t>Cash flows from financing activities</t>
  </si>
  <si>
    <t>Interest paid</t>
  </si>
  <si>
    <t>equity</t>
  </si>
  <si>
    <t>Total</t>
  </si>
  <si>
    <t>Income tax payable</t>
  </si>
  <si>
    <t>share capital</t>
  </si>
  <si>
    <t>Issued and</t>
  </si>
  <si>
    <t>Trade accounts receivable</t>
  </si>
  <si>
    <t>Other non-current liabilities</t>
  </si>
  <si>
    <t>financial statements</t>
  </si>
  <si>
    <t>Separate</t>
  </si>
  <si>
    <t>Separate financial statements</t>
  </si>
  <si>
    <t>Administrative expenses</t>
  </si>
  <si>
    <t>Finance costs</t>
  </si>
  <si>
    <t>31 December</t>
  </si>
  <si>
    <t>Transactions with owners, recorded directly in equity</t>
  </si>
  <si>
    <t>Deferred tax assets</t>
  </si>
  <si>
    <t>Retained earnings</t>
  </si>
  <si>
    <t>Share premium</t>
  </si>
  <si>
    <t>reserve</t>
  </si>
  <si>
    <t>Unappropriated</t>
  </si>
  <si>
    <t>Statement of financial position</t>
  </si>
  <si>
    <t>Consolidated financial statements</t>
  </si>
  <si>
    <t>Legal</t>
  </si>
  <si>
    <t xml:space="preserve">   comprehensive income</t>
  </si>
  <si>
    <t>Non-cash transactions</t>
  </si>
  <si>
    <t>Income tax on other comprehensive income</t>
  </si>
  <si>
    <t xml:space="preserve">Income tax (expense) benefit on other </t>
  </si>
  <si>
    <t xml:space="preserve">Retained earnings </t>
  </si>
  <si>
    <t xml:space="preserve">   Appropriated</t>
  </si>
  <si>
    <t xml:space="preserve">      Legal reserve</t>
  </si>
  <si>
    <t xml:space="preserve">   Unappropriated</t>
  </si>
  <si>
    <t>Total transactions with owners, recorded directly in equity</t>
  </si>
  <si>
    <t xml:space="preserve">   Profit</t>
  </si>
  <si>
    <t>Share capital:</t>
  </si>
  <si>
    <t xml:space="preserve">Tax expense </t>
  </si>
  <si>
    <t>Interest income</t>
  </si>
  <si>
    <t>Taxes paid</t>
  </si>
  <si>
    <t xml:space="preserve">   Authorised share capital</t>
  </si>
  <si>
    <t xml:space="preserve">Share premium on ordinary shares </t>
  </si>
  <si>
    <t>Net cash used in investing activities</t>
  </si>
  <si>
    <t>(in Baht)</t>
  </si>
  <si>
    <t>Other receivables</t>
  </si>
  <si>
    <t>Other payables</t>
  </si>
  <si>
    <t>Equity</t>
  </si>
  <si>
    <t>Total equity</t>
  </si>
  <si>
    <t>Total liabilities and equity</t>
  </si>
  <si>
    <t xml:space="preserve">Statement of comprehensive income </t>
  </si>
  <si>
    <t>Other comprehensive income</t>
  </si>
  <si>
    <t>Total comprehensive income for the year</t>
  </si>
  <si>
    <t xml:space="preserve">Statement of changes in equity </t>
  </si>
  <si>
    <t>Comprehensive income for the year</t>
  </si>
  <si>
    <t xml:space="preserve">Statement of cash flows </t>
  </si>
  <si>
    <t>Investments in subsidiaries</t>
  </si>
  <si>
    <t xml:space="preserve">   Issued and paid-up share capital</t>
  </si>
  <si>
    <t>Transfer to legal reserve</t>
  </si>
  <si>
    <t>Net increase (decrease) in cash and cash equivalents</t>
  </si>
  <si>
    <t>Cash and cash equivalents at at 1 January</t>
  </si>
  <si>
    <t>Cash and cash equivalents at 31 December</t>
  </si>
  <si>
    <t>Liabilities and equity</t>
  </si>
  <si>
    <t>Revenue</t>
  </si>
  <si>
    <t>Total revenue</t>
  </si>
  <si>
    <t>Sabuy Technology Public Company Limited and its Subsidiaries</t>
  </si>
  <si>
    <t>Asset for service</t>
  </si>
  <si>
    <t>Current portion of long-term loans</t>
  </si>
  <si>
    <t>Differences from business combination</t>
  </si>
  <si>
    <t xml:space="preserve">   under common control</t>
  </si>
  <si>
    <t>Non-controlling interests</t>
  </si>
  <si>
    <t>Warrants</t>
  </si>
  <si>
    <t>Revenue from rendering of services</t>
  </si>
  <si>
    <t>Revenue from sale of goods</t>
  </si>
  <si>
    <t>Cost of rendering of services</t>
  </si>
  <si>
    <t xml:space="preserve">Revenue from rendering of contract services </t>
  </si>
  <si>
    <t>Distribution costs</t>
  </si>
  <si>
    <t xml:space="preserve">Cost of rendering of contract services </t>
  </si>
  <si>
    <t>Profit before income tax expense</t>
  </si>
  <si>
    <t>Profit for the year</t>
  </si>
  <si>
    <t xml:space="preserve">   Owners of the parent</t>
  </si>
  <si>
    <t xml:space="preserve">   Non-controlling interests</t>
  </si>
  <si>
    <r>
      <rPr>
        <b/>
        <sz val="11"/>
        <rFont val="Times New Roman"/>
        <family val="1"/>
      </rPr>
      <t xml:space="preserve">Basic earnings per share </t>
    </r>
    <r>
      <rPr>
        <b/>
        <i/>
        <sz val="11"/>
        <rFont val="Times New Roman"/>
        <family val="1"/>
      </rPr>
      <t>(in Baht)</t>
    </r>
  </si>
  <si>
    <t>Differences from</t>
  </si>
  <si>
    <t>business</t>
  </si>
  <si>
    <t>combination</t>
  </si>
  <si>
    <t>under</t>
  </si>
  <si>
    <t>common control</t>
  </si>
  <si>
    <t xml:space="preserve">Equity </t>
  </si>
  <si>
    <t>attributable to</t>
  </si>
  <si>
    <t>owners of</t>
  </si>
  <si>
    <t>the parent</t>
  </si>
  <si>
    <t>interests</t>
  </si>
  <si>
    <t xml:space="preserve">Non-controlling </t>
  </si>
  <si>
    <t xml:space="preserve">   Changes in ownership interests in subsidiaries</t>
  </si>
  <si>
    <t xml:space="preserve">   Total changes in ownership interests in subsidiaries</t>
  </si>
  <si>
    <t xml:space="preserve">   Share-based payment transactions</t>
  </si>
  <si>
    <t xml:space="preserve">   Other comprehensive income</t>
  </si>
  <si>
    <t>Share-based payment transactions</t>
  </si>
  <si>
    <t>Adjustments to reconcile profit to cash receipts (payments)</t>
  </si>
  <si>
    <t>Depreciation and amortisation</t>
  </si>
  <si>
    <t xml:space="preserve">Inventories </t>
  </si>
  <si>
    <t>Contract cost assets</t>
  </si>
  <si>
    <t>Acquisition of intangible assets</t>
  </si>
  <si>
    <t>Proceeds from issue of shares</t>
  </si>
  <si>
    <t>Payables for purchase of equipment</t>
  </si>
  <si>
    <t>Proceeds from loans from financial institutions</t>
  </si>
  <si>
    <t>Repayment of loans from financial institutions</t>
  </si>
  <si>
    <t>Acquisition of asset for service</t>
  </si>
  <si>
    <t>Net cash from financing activities</t>
  </si>
  <si>
    <t xml:space="preserve">Current portion of installment </t>
  </si>
  <si>
    <t>Installment accounts receivable</t>
  </si>
  <si>
    <t xml:space="preserve">   accounts receivable</t>
  </si>
  <si>
    <t xml:space="preserve">Total comprehensive income for the year </t>
  </si>
  <si>
    <t>paid-up</t>
  </si>
  <si>
    <t>Expense from share-based payment transactions</t>
  </si>
  <si>
    <t>on ordinary shares</t>
  </si>
  <si>
    <t>Proceeds from share subscription by non-controlling interests</t>
  </si>
  <si>
    <t>Transfer from equipment to asset for service</t>
  </si>
  <si>
    <t>Right-of-use assets</t>
  </si>
  <si>
    <t>Current portion of lease liabilities</t>
  </si>
  <si>
    <t>Equity attributable to owners of the parent</t>
  </si>
  <si>
    <t>Profit from operating activities</t>
  </si>
  <si>
    <t xml:space="preserve">   Dividends</t>
  </si>
  <si>
    <t xml:space="preserve">   Acquisition of non-controlling interests</t>
  </si>
  <si>
    <t xml:space="preserve">      without a change in control</t>
  </si>
  <si>
    <t>Dividends</t>
  </si>
  <si>
    <t xml:space="preserve">Acquisition of investments from the increase of </t>
  </si>
  <si>
    <t xml:space="preserve">   share capital of subsidiaries</t>
  </si>
  <si>
    <t>Acquisition of non-controlling interest</t>
  </si>
  <si>
    <t>Payment of lease liabilities</t>
  </si>
  <si>
    <t>Dividends paid to owners of the Company</t>
  </si>
  <si>
    <t>Acquisition of assets by lease contracts</t>
  </si>
  <si>
    <t xml:space="preserve">   Issue of ordinary shares</t>
  </si>
  <si>
    <t xml:space="preserve">   Contributions by and distributions to owners </t>
  </si>
  <si>
    <t xml:space="preserve">   Total contributions by and distributions to owners </t>
  </si>
  <si>
    <t>Issue of ordinary shares</t>
  </si>
  <si>
    <t>Net cash from operating activities</t>
  </si>
  <si>
    <t>Current financial assets pledged as collateral</t>
  </si>
  <si>
    <t xml:space="preserve">Non-current financial assets pledged </t>
  </si>
  <si>
    <t xml:space="preserve">   as collateral </t>
  </si>
  <si>
    <t>Loss from cancellation of leases</t>
  </si>
  <si>
    <t>Goodwill</t>
  </si>
  <si>
    <t>Lease liabilities</t>
  </si>
  <si>
    <t>Deferred tax liabilities</t>
  </si>
  <si>
    <t>Year ended 31 December 2021</t>
  </si>
  <si>
    <t>Balance at 1 January 2021</t>
  </si>
  <si>
    <t>Balance at 31 December 2021</t>
  </si>
  <si>
    <t xml:space="preserve">   Shares options exercised</t>
  </si>
  <si>
    <t xml:space="preserve">      with a change in control</t>
  </si>
  <si>
    <t>Share of profit of joint ventures and associates accounted for</t>
  </si>
  <si>
    <t xml:space="preserve">   using equity method, net of tax</t>
  </si>
  <si>
    <t>Acquisition of subsidiaries, net of cash acquired</t>
  </si>
  <si>
    <t>Acquisition of interest in associate</t>
  </si>
  <si>
    <t>Proceeds from exercise of share options</t>
  </si>
  <si>
    <t xml:space="preserve">Share of profit of joint ventures and associates </t>
  </si>
  <si>
    <t xml:space="preserve">    accounted for using equity method
</t>
  </si>
  <si>
    <t xml:space="preserve">(Increase) decrease in financial assets pledged as collateral </t>
  </si>
  <si>
    <t>Investments in joint ventures</t>
  </si>
  <si>
    <t>Property, plant and equipment</t>
  </si>
  <si>
    <t>Other intangible assets</t>
  </si>
  <si>
    <t>Bank overdrafts and short-term loans</t>
  </si>
  <si>
    <t xml:space="preserve">   from financial institutions</t>
  </si>
  <si>
    <t>Provision for employee benefits</t>
  </si>
  <si>
    <t>Other comprehensive income for the year, net of tax</t>
  </si>
  <si>
    <t>Profit</t>
  </si>
  <si>
    <t>Reversal of provision for warranty</t>
  </si>
  <si>
    <t>Net cash generated from operating activities</t>
  </si>
  <si>
    <t>Gain on sale of non-current assets classified as held for sale</t>
  </si>
  <si>
    <t xml:space="preserve">   right-of-use assets and intangible assets</t>
  </si>
  <si>
    <t>Advances for acquisition of subsidiary</t>
  </si>
  <si>
    <t>Proceeds from sale of non-current assets</t>
  </si>
  <si>
    <t xml:space="preserve">   classified as held for sale</t>
  </si>
  <si>
    <t>Acquisition of plant and equipment</t>
  </si>
  <si>
    <t xml:space="preserve">Short-term loans </t>
  </si>
  <si>
    <t xml:space="preserve">Long-term loans </t>
  </si>
  <si>
    <t>Short-term borrowings</t>
  </si>
  <si>
    <t xml:space="preserve">Cash payments for loans </t>
  </si>
  <si>
    <t xml:space="preserve">Proceeds from repayment of loans </t>
  </si>
  <si>
    <t>Proceeds from borrowings</t>
  </si>
  <si>
    <t>Repayment of borrowings</t>
  </si>
  <si>
    <t>Cost of sale of goods</t>
  </si>
  <si>
    <t>Long-term loans</t>
  </si>
  <si>
    <t>Year ended 31 December 2022</t>
  </si>
  <si>
    <t>Balance at 1 January 2022</t>
  </si>
  <si>
    <t>Balance at 31 December 2022</t>
  </si>
  <si>
    <t xml:space="preserve">Current portion of hire-purchase </t>
  </si>
  <si>
    <t xml:space="preserve">   contract receivables</t>
  </si>
  <si>
    <t>Current portion of loan receivables</t>
  </si>
  <si>
    <t>Hire-purchase contract receivables</t>
  </si>
  <si>
    <t>Loan receivables</t>
  </si>
  <si>
    <t>Investments in equity instruments</t>
  </si>
  <si>
    <t>Investments in associates</t>
  </si>
  <si>
    <t>Investment properties</t>
  </si>
  <si>
    <t>Debentures</t>
  </si>
  <si>
    <t>Differences from changes in ownership</t>
  </si>
  <si>
    <t xml:space="preserve">Interest income </t>
  </si>
  <si>
    <t>Dividend income</t>
  </si>
  <si>
    <t>Gain (loss) from cancellation of agreement</t>
  </si>
  <si>
    <t>Gain on measurement of investments in</t>
  </si>
  <si>
    <t xml:space="preserve">   equity instruments</t>
  </si>
  <si>
    <t>Items that will not be reclassified subsequently to profit or loss</t>
  </si>
  <si>
    <t>Gain on remeasurements of defined benefit plans</t>
  </si>
  <si>
    <t>Income tax relating to items that will not be reclassified</t>
  </si>
  <si>
    <t xml:space="preserve">   subsequently to profit or loss</t>
  </si>
  <si>
    <t>Total items that will not be reclassified subsequently</t>
  </si>
  <si>
    <t xml:space="preserve">   to profit or loss</t>
  </si>
  <si>
    <t>Profit attributable to:</t>
  </si>
  <si>
    <t>Total comprehensive income attributable to:</t>
  </si>
  <si>
    <r>
      <t xml:space="preserve">Diluted earnings per share </t>
    </r>
    <r>
      <rPr>
        <b/>
        <i/>
        <sz val="11"/>
        <rFont val="Times New Roman"/>
        <family val="1"/>
      </rPr>
      <t xml:space="preserve">(in Baht)  </t>
    </r>
  </si>
  <si>
    <t>changes in</t>
  </si>
  <si>
    <t>ownership</t>
  </si>
  <si>
    <t>in subsidiary</t>
  </si>
  <si>
    <t xml:space="preserve">   interests in subsidiary</t>
  </si>
  <si>
    <t xml:space="preserve">(Reversal of) loss on devaluation of inventories </t>
  </si>
  <si>
    <t>Gain arising from equity instruments measurement</t>
  </si>
  <si>
    <t>19</t>
  </si>
  <si>
    <t>12</t>
  </si>
  <si>
    <t>Issue of shares for acquisition of subsidiries,</t>
  </si>
  <si>
    <t xml:space="preserve">   associates and joint ventures</t>
  </si>
  <si>
    <t>Issue of shares for acquisition of equity instruments</t>
  </si>
  <si>
    <t>Dividend received</t>
  </si>
  <si>
    <t>Proceeds from the decrease of share capital of subsidiary</t>
  </si>
  <si>
    <t>Amortisation of expenses relating to issuing debentures</t>
  </si>
  <si>
    <t>4, 15</t>
  </si>
  <si>
    <t>16, 28</t>
  </si>
  <si>
    <t>CF</t>
  </si>
  <si>
    <t>diff</t>
  </si>
  <si>
    <t>bad debts</t>
  </si>
  <si>
    <t>Payment of other non-financial assets</t>
  </si>
  <si>
    <t>Acquisition of interest in joint ventures</t>
  </si>
  <si>
    <t>Employee benefit liabilities paid</t>
  </si>
  <si>
    <t>Proceeds from issue of debentures</t>
  </si>
  <si>
    <t>Transfer from equipment to right of use asset</t>
  </si>
  <si>
    <t>Gain on sale of investment in subsidiaries</t>
  </si>
  <si>
    <t>20</t>
  </si>
  <si>
    <t>18</t>
  </si>
  <si>
    <t>25</t>
  </si>
  <si>
    <t>22</t>
  </si>
  <si>
    <t>9</t>
  </si>
  <si>
    <t>4, 12</t>
  </si>
  <si>
    <t>11</t>
  </si>
  <si>
    <t>(Reversal of) expected credit loss on accounts receivable</t>
  </si>
  <si>
    <t>(Gain) loss on sale of property, plant and equipment,</t>
  </si>
  <si>
    <t>(Reversal of) loss on devaluation of equipment</t>
  </si>
  <si>
    <t>Acquisition of investment properties</t>
  </si>
  <si>
    <t>Payables for acquisition of investments</t>
  </si>
  <si>
    <t>Year ended</t>
  </si>
  <si>
    <t>Proceeds from sales of investment</t>
  </si>
  <si>
    <t>Proceeds from sale of property, plant and equipment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</si>
</sst>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1" formatCode="_(* #,##0_);_(* \(#,##0\);_(* &quot;-&quot;_);_(@_)"/>
    <numFmt numFmtId="43" formatCode="_(* #,##0.00_);_(* \(#,##0.00\);_(* &quot;-&quot;??_);_(@_)"/>
    <numFmt numFmtId="164" formatCode="#,##0\ ;\(#,##0\)"/>
    <numFmt numFmtId="165" formatCode="#,##0.00\ ;\(#,##0.00\)"/>
    <numFmt numFmtId="166" formatCode="_(* #,##0_);_(* \(#,##0\);_(* &quot;-&quot;??_);_(@_)"/>
    <numFmt numFmtId="167" formatCode="#,##0_ ;\(#,##0\)"/>
    <numFmt numFmtId="168" formatCode="#,##0_ ;\(#,##0\)\ "/>
    <numFmt numFmtId="169" formatCode="B1d\-mmm"/>
    <numFmt numFmtId="170" formatCode="#,##0.0000_);[Red]\(#,##0.0000\)"/>
    <numFmt numFmtId="171" formatCode="#,##0.000\ ;\(#,##0.000\)"/>
    <numFmt numFmtId="172" formatCode="_(* #,##0_);\(#,##0\);_(* &quot;-&quot;??_);_(@_)"/>
  </numFmts>
  <fonts count="20" x14ac:knownFonts="1">
    <font>
      <sz val="11"/>
      <name val="Times New Roman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b/>
      <i/>
      <sz val="11"/>
      <name val="Times New Roman"/>
      <family val="1"/>
    </font>
    <font>
      <i/>
      <sz val="11"/>
      <name val="Times New Roman"/>
      <family val="1"/>
    </font>
    <font>
      <sz val="8"/>
      <name val="Arial"/>
      <family val="2"/>
    </font>
    <font>
      <b/>
      <sz val="14"/>
      <name val="Times New Roman"/>
      <family val="1"/>
    </font>
    <font>
      <sz val="14"/>
      <name val="Times New Roman"/>
      <family val="1"/>
    </font>
    <font>
      <sz val="12"/>
      <name val="Times New Roman"/>
      <family val="1"/>
    </font>
    <font>
      <b/>
      <i/>
      <sz val="14"/>
      <name val="Times New Roman"/>
      <family val="1"/>
    </font>
    <font>
      <b/>
      <i/>
      <sz val="12"/>
      <name val="Times New Roman"/>
      <family val="1"/>
    </font>
    <font>
      <b/>
      <sz val="16"/>
      <name val="Times New Roman"/>
      <family val="1"/>
    </font>
    <font>
      <sz val="16"/>
      <name val="Times New Roman"/>
      <family val="1"/>
    </font>
    <font>
      <sz val="8"/>
      <color rgb="FF333333"/>
      <name val="Verdana"/>
      <family val="2"/>
    </font>
    <font>
      <sz val="15"/>
      <name val="Angsana New"/>
      <family val="1"/>
    </font>
    <font>
      <i/>
      <sz val="15"/>
      <name val="Angsana New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43" fontId="3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" fillId="0" borderId="0"/>
  </cellStyleXfs>
  <cellXfs count="270">
    <xf numFmtId="0" fontId="0" fillId="0" borderId="0" xfId="0"/>
    <xf numFmtId="0" fontId="4" fillId="0" borderId="0" xfId="0" applyFont="1" applyAlignment="1"/>
    <xf numFmtId="0" fontId="4" fillId="0" borderId="0" xfId="0" applyFont="1" applyAlignment="1">
      <alignment horizontal="center"/>
    </xf>
    <xf numFmtId="49" fontId="5" fillId="0" borderId="0" xfId="0" applyNumberFormat="1" applyFont="1" applyAlignment="1"/>
    <xf numFmtId="49" fontId="4" fillId="0" borderId="0" xfId="0" applyNumberFormat="1" applyFont="1" applyAlignment="1"/>
    <xf numFmtId="49" fontId="10" fillId="0" borderId="0" xfId="0" applyNumberFormat="1" applyFont="1" applyAlignment="1"/>
    <xf numFmtId="0" fontId="11" fillId="0" borderId="0" xfId="0" applyFont="1" applyAlignment="1"/>
    <xf numFmtId="49" fontId="6" fillId="0" borderId="0" xfId="0" applyNumberFormat="1" applyFont="1" applyAlignment="1"/>
    <xf numFmtId="0" fontId="12" fillId="0" borderId="0" xfId="0" applyFont="1" applyAlignment="1"/>
    <xf numFmtId="0" fontId="4" fillId="0" borderId="0" xfId="0" applyFont="1" applyFill="1" applyAlignment="1"/>
    <xf numFmtId="0" fontId="4" fillId="0" borderId="0" xfId="0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164" fontId="4" fillId="0" borderId="0" xfId="0" applyNumberFormat="1" applyFont="1" applyFill="1" applyAlignment="1"/>
    <xf numFmtId="164" fontId="4" fillId="0" borderId="0" xfId="0" applyNumberFormat="1" applyFont="1" applyFill="1" applyBorder="1" applyAlignment="1"/>
    <xf numFmtId="164" fontId="5" fillId="0" borderId="0" xfId="0" applyNumberFormat="1" applyFont="1" applyFill="1" applyBorder="1" applyAlignment="1"/>
    <xf numFmtId="0" fontId="11" fillId="0" borderId="0" xfId="0" applyFont="1" applyFill="1" applyAlignment="1"/>
    <xf numFmtId="0" fontId="12" fillId="0" borderId="0" xfId="0" applyFont="1" applyFill="1" applyAlignment="1"/>
    <xf numFmtId="0" fontId="8" fillId="0" borderId="0" xfId="0" applyFont="1" applyFill="1" applyAlignment="1">
      <alignment horizontal="center"/>
    </xf>
    <xf numFmtId="49" fontId="8" fillId="0" borderId="0" xfId="0" applyNumberFormat="1" applyFont="1" applyFill="1" applyAlignment="1"/>
    <xf numFmtId="49" fontId="4" fillId="0" borderId="0" xfId="0" applyNumberFormat="1" applyFont="1" applyFill="1" applyAlignment="1"/>
    <xf numFmtId="0" fontId="4" fillId="0" borderId="0" xfId="0" applyFont="1" applyFill="1" applyBorder="1" applyAlignment="1"/>
    <xf numFmtId="0" fontId="11" fillId="0" borderId="0" xfId="0" applyFont="1" applyFill="1" applyBorder="1" applyAlignment="1"/>
    <xf numFmtId="0" fontId="11" fillId="0" borderId="0" xfId="0" applyFont="1" applyFill="1" applyBorder="1" applyAlignment="1">
      <alignment horizontal="left"/>
    </xf>
    <xf numFmtId="0" fontId="12" fillId="0" borderId="0" xfId="0" applyFont="1" applyFill="1" applyBorder="1" applyAlignment="1"/>
    <xf numFmtId="0" fontId="12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left"/>
    </xf>
    <xf numFmtId="164" fontId="5" fillId="0" borderId="1" xfId="0" applyNumberFormat="1" applyFont="1" applyFill="1" applyBorder="1" applyAlignment="1"/>
    <xf numFmtId="164" fontId="5" fillId="0" borderId="2" xfId="0" applyNumberFormat="1" applyFont="1" applyFill="1" applyBorder="1" applyAlignment="1"/>
    <xf numFmtId="49" fontId="5" fillId="0" borderId="0" xfId="0" applyNumberFormat="1" applyFont="1" applyFill="1" applyAlignment="1"/>
    <xf numFmtId="49" fontId="5" fillId="0" borderId="0" xfId="0" applyNumberFormat="1" applyFont="1" applyFill="1" applyAlignment="1">
      <alignment horizontal="left"/>
    </xf>
    <xf numFmtId="49" fontId="10" fillId="0" borderId="0" xfId="0" applyNumberFormat="1" applyFont="1" applyFill="1" applyAlignment="1"/>
    <xf numFmtId="49" fontId="6" fillId="0" borderId="0" xfId="0" applyNumberFormat="1" applyFont="1" applyFill="1" applyAlignment="1"/>
    <xf numFmtId="49" fontId="4" fillId="0" borderId="0" xfId="0" applyNumberFormat="1" applyFont="1" applyFill="1" applyAlignment="1">
      <alignment horizontal="center"/>
    </xf>
    <xf numFmtId="49" fontId="7" fillId="0" borderId="0" xfId="0" applyNumberFormat="1" applyFont="1" applyFill="1" applyAlignment="1"/>
    <xf numFmtId="49" fontId="0" fillId="0" borderId="0" xfId="0" applyNumberFormat="1" applyFill="1" applyAlignment="1"/>
    <xf numFmtId="0" fontId="5" fillId="0" borderId="0" xfId="0" applyFont="1" applyFill="1" applyAlignment="1"/>
    <xf numFmtId="0" fontId="0" fillId="0" borderId="0" xfId="0" applyFont="1" applyFill="1" applyAlignment="1">
      <alignment horizontal="center"/>
    </xf>
    <xf numFmtId="0" fontId="0" fillId="0" borderId="0" xfId="0" applyFont="1" applyFill="1" applyBorder="1" applyAlignment="1">
      <alignment horizontal="left"/>
    </xf>
    <xf numFmtId="49" fontId="0" fillId="0" borderId="0" xfId="0" applyNumberFormat="1" applyFill="1" applyAlignment="1">
      <alignment horizontal="left"/>
    </xf>
    <xf numFmtId="164" fontId="0" fillId="0" borderId="0" xfId="0" applyNumberFormat="1" applyFont="1" applyFill="1" applyBorder="1" applyAlignment="1"/>
    <xf numFmtId="0" fontId="0" fillId="0" borderId="0" xfId="0" applyFill="1" applyAlignment="1">
      <alignment horizontal="center"/>
    </xf>
    <xf numFmtId="49" fontId="0" fillId="0" borderId="0" xfId="0" applyNumberFormat="1" applyFont="1" applyFill="1" applyAlignment="1"/>
    <xf numFmtId="0" fontId="5" fillId="0" borderId="0" xfId="0" applyFont="1" applyFill="1" applyBorder="1" applyAlignment="1"/>
    <xf numFmtId="164" fontId="0" fillId="0" borderId="0" xfId="0" applyNumberFormat="1" applyFont="1" applyFill="1" applyAlignment="1"/>
    <xf numFmtId="0" fontId="0" fillId="0" borderId="0" xfId="0" applyFont="1" applyFill="1" applyAlignment="1"/>
    <xf numFmtId="0" fontId="0" fillId="0" borderId="0" xfId="0" applyFont="1" applyFill="1" applyBorder="1" applyAlignment="1">
      <alignment horizontal="center"/>
    </xf>
    <xf numFmtId="0" fontId="0" fillId="0" borderId="0" xfId="0" applyFont="1" applyFill="1" applyBorder="1" applyAlignment="1"/>
    <xf numFmtId="164" fontId="0" fillId="0" borderId="0" xfId="0" applyNumberFormat="1" applyFont="1" applyFill="1" applyBorder="1" applyAlignment="1">
      <alignment horizontal="left"/>
    </xf>
    <xf numFmtId="164" fontId="0" fillId="0" borderId="0" xfId="0" applyNumberFormat="1" applyFont="1" applyFill="1" applyBorder="1" applyAlignment="1">
      <alignment horizontal="right"/>
    </xf>
    <xf numFmtId="165" fontId="0" fillId="0" borderId="0" xfId="0" applyNumberFormat="1" applyFont="1" applyFill="1" applyBorder="1" applyAlignment="1">
      <alignment horizontal="right"/>
    </xf>
    <xf numFmtId="164" fontId="5" fillId="0" borderId="3" xfId="0" applyNumberFormat="1" applyFont="1" applyFill="1" applyBorder="1" applyAlignment="1"/>
    <xf numFmtId="49" fontId="0" fillId="0" borderId="0" xfId="0" applyNumberFormat="1" applyFont="1" applyFill="1" applyBorder="1" applyAlignment="1"/>
    <xf numFmtId="49" fontId="5" fillId="0" borderId="0" xfId="0" applyNumberFormat="1" applyFont="1" applyFill="1" applyBorder="1" applyAlignment="1"/>
    <xf numFmtId="0" fontId="0" fillId="0" borderId="0" xfId="0" applyFont="1" applyAlignment="1"/>
    <xf numFmtId="166" fontId="0" fillId="0" borderId="0" xfId="1" applyNumberFormat="1" applyFont="1" applyFill="1" applyBorder="1" applyAlignment="1">
      <alignment horizontal="center"/>
    </xf>
    <xf numFmtId="49" fontId="8" fillId="0" borderId="0" xfId="0" applyNumberFormat="1" applyFont="1" applyFill="1" applyAlignment="1">
      <alignment horizontal="center"/>
    </xf>
    <xf numFmtId="49" fontId="7" fillId="0" borderId="0" xfId="0" applyNumberFormat="1" applyFont="1" applyAlignment="1">
      <alignment horizontal="center"/>
    </xf>
    <xf numFmtId="49" fontId="8" fillId="0" borderId="0" xfId="0" applyNumberFormat="1" applyFont="1" applyAlignment="1">
      <alignment horizontal="center"/>
    </xf>
    <xf numFmtId="49" fontId="4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/>
    <xf numFmtId="0" fontId="5" fillId="0" borderId="0" xfId="0" applyFont="1" applyFill="1"/>
    <xf numFmtId="49" fontId="13" fillId="0" borderId="0" xfId="0" applyNumberFormat="1" applyFont="1" applyAlignment="1">
      <alignment horizontal="center"/>
    </xf>
    <xf numFmtId="49" fontId="14" fillId="0" borderId="0" xfId="0" applyNumberFormat="1" applyFont="1" applyAlignment="1">
      <alignment horizontal="center"/>
    </xf>
    <xf numFmtId="49" fontId="4" fillId="0" borderId="0" xfId="0" applyNumberFormat="1" applyFont="1" applyFill="1" applyBorder="1" applyAlignment="1">
      <alignment horizontal="center"/>
    </xf>
    <xf numFmtId="49" fontId="12" fillId="0" borderId="0" xfId="0" applyNumberFormat="1" applyFont="1" applyFill="1" applyBorder="1" applyAlignment="1">
      <alignment horizontal="center"/>
    </xf>
    <xf numFmtId="49" fontId="5" fillId="0" borderId="0" xfId="0" applyNumberFormat="1" applyFont="1" applyFill="1" applyBorder="1" applyAlignment="1">
      <alignment horizontal="center"/>
    </xf>
    <xf numFmtId="49" fontId="7" fillId="0" borderId="0" xfId="0" applyNumberFormat="1" applyFont="1" applyFill="1" applyAlignment="1">
      <alignment horizontal="center"/>
    </xf>
    <xf numFmtId="0" fontId="7" fillId="0" borderId="0" xfId="0" applyFont="1" applyAlignment="1"/>
    <xf numFmtId="0" fontId="7" fillId="0" borderId="0" xfId="0" applyFont="1" applyFill="1" applyAlignment="1"/>
    <xf numFmtId="0" fontId="0" fillId="0" borderId="0" xfId="0" applyFont="1" applyFill="1"/>
    <xf numFmtId="167" fontId="0" fillId="0" borderId="0" xfId="0" applyNumberFormat="1" applyFont="1" applyFill="1" applyAlignment="1"/>
    <xf numFmtId="167" fontId="0" fillId="0" borderId="0" xfId="0" applyNumberFormat="1" applyFont="1" applyFill="1" applyBorder="1" applyAlignment="1"/>
    <xf numFmtId="167" fontId="0" fillId="0" borderId="0" xfId="0" applyNumberFormat="1" applyFont="1" applyFill="1" applyBorder="1" applyAlignment="1">
      <alignment horizontal="left"/>
    </xf>
    <xf numFmtId="164" fontId="5" fillId="0" borderId="0" xfId="0" applyNumberFormat="1" applyFont="1" applyFill="1" applyAlignment="1">
      <alignment horizontal="right"/>
    </xf>
    <xf numFmtId="167" fontId="0" fillId="0" borderId="0" xfId="0" applyNumberFormat="1" applyFont="1" applyFill="1" applyAlignment="1">
      <alignment horizontal="right"/>
    </xf>
    <xf numFmtId="167" fontId="5" fillId="0" borderId="0" xfId="0" applyNumberFormat="1" applyFont="1" applyFill="1" applyAlignment="1"/>
    <xf numFmtId="167" fontId="5" fillId="0" borderId="0" xfId="0" applyNumberFormat="1" applyFont="1" applyFill="1" applyBorder="1" applyAlignment="1">
      <alignment horizontal="left"/>
    </xf>
    <xf numFmtId="167" fontId="5" fillId="0" borderId="0" xfId="0" applyNumberFormat="1" applyFont="1" applyFill="1" applyAlignment="1">
      <alignment horizontal="right"/>
    </xf>
    <xf numFmtId="167" fontId="5" fillId="0" borderId="2" xfId="0" applyNumberFormat="1" applyFont="1" applyFill="1" applyBorder="1" applyAlignment="1">
      <alignment horizontal="right"/>
    </xf>
    <xf numFmtId="168" fontId="5" fillId="0" borderId="0" xfId="0" applyNumberFormat="1" applyFont="1" applyFill="1" applyAlignment="1"/>
    <xf numFmtId="168" fontId="0" fillId="0" borderId="0" xfId="0" applyNumberFormat="1" applyFont="1" applyFill="1" applyAlignment="1"/>
    <xf numFmtId="168" fontId="0" fillId="0" borderId="0" xfId="0" applyNumberFormat="1" applyFont="1" applyFill="1" applyBorder="1" applyAlignment="1"/>
    <xf numFmtId="168" fontId="5" fillId="0" borderId="0" xfId="0" applyNumberFormat="1" applyFont="1" applyFill="1" applyBorder="1" applyAlignment="1"/>
    <xf numFmtId="43" fontId="4" fillId="0" borderId="0" xfId="1" applyFont="1" applyFill="1" applyBorder="1" applyAlignment="1">
      <alignment horizontal="right"/>
    </xf>
    <xf numFmtId="168" fontId="4" fillId="0" borderId="0" xfId="1" applyNumberFormat="1" applyFont="1" applyFill="1" applyAlignment="1"/>
    <xf numFmtId="168" fontId="4" fillId="0" borderId="0" xfId="0" applyNumberFormat="1" applyFont="1" applyAlignment="1"/>
    <xf numFmtId="168" fontId="4" fillId="0" borderId="0" xfId="0" applyNumberFormat="1" applyFont="1" applyFill="1" applyAlignment="1"/>
    <xf numFmtId="43" fontId="4" fillId="0" borderId="0" xfId="1" applyFont="1" applyFill="1" applyAlignment="1"/>
    <xf numFmtId="43" fontId="0" fillId="0" borderId="0" xfId="1" applyFont="1" applyFill="1" applyBorder="1" applyAlignment="1"/>
    <xf numFmtId="167" fontId="5" fillId="0" borderId="0" xfId="0" applyNumberFormat="1" applyFont="1" applyFill="1" applyBorder="1" applyAlignment="1"/>
    <xf numFmtId="167" fontId="5" fillId="0" borderId="1" xfId="0" applyNumberFormat="1" applyFont="1" applyFill="1" applyBorder="1" applyAlignment="1"/>
    <xf numFmtId="167" fontId="5" fillId="0" borderId="4" xfId="0" applyNumberFormat="1" applyFont="1" applyFill="1" applyBorder="1" applyAlignment="1"/>
    <xf numFmtId="49" fontId="15" fillId="0" borderId="0" xfId="0" applyNumberFormat="1" applyFont="1" applyFill="1" applyAlignment="1"/>
    <xf numFmtId="0" fontId="16" fillId="0" borderId="0" xfId="0" applyFont="1" applyFill="1" applyAlignment="1"/>
    <xf numFmtId="0" fontId="12" fillId="0" borderId="0" xfId="0" applyFont="1" applyFill="1" applyAlignment="1">
      <alignment horizontal="center"/>
    </xf>
    <xf numFmtId="49" fontId="5" fillId="0" borderId="0" xfId="0" applyNumberFormat="1" applyFont="1" applyFill="1" applyAlignment="1">
      <alignment horizontal="center"/>
    </xf>
    <xf numFmtId="167" fontId="5" fillId="0" borderId="0" xfId="0" applyNumberFormat="1" applyFont="1" applyFill="1" applyBorder="1" applyAlignment="1">
      <alignment horizontal="right"/>
    </xf>
    <xf numFmtId="49" fontId="0" fillId="0" borderId="0" xfId="0" applyNumberFormat="1" applyFont="1" applyFill="1" applyBorder="1" applyAlignment="1">
      <alignment horizontal="left"/>
    </xf>
    <xf numFmtId="0" fontId="7" fillId="0" borderId="0" xfId="0" applyFont="1" applyFill="1" applyAlignment="1">
      <alignment horizontal="justify"/>
    </xf>
    <xf numFmtId="0" fontId="7" fillId="0" borderId="0" xfId="0" applyFont="1" applyFill="1" applyAlignment="1">
      <alignment horizontal="center"/>
    </xf>
    <xf numFmtId="43" fontId="4" fillId="0" borderId="0" xfId="1" applyFont="1" applyFill="1" applyBorder="1" applyAlignment="1"/>
    <xf numFmtId="43" fontId="5" fillId="0" borderId="0" xfId="1" applyFont="1" applyFill="1" applyAlignment="1"/>
    <xf numFmtId="43" fontId="5" fillId="0" borderId="0" xfId="1" applyFont="1" applyFill="1" applyBorder="1" applyAlignment="1"/>
    <xf numFmtId="166" fontId="0" fillId="0" borderId="0" xfId="1" applyNumberFormat="1" applyFont="1" applyFill="1" applyBorder="1" applyAlignment="1"/>
    <xf numFmtId="49" fontId="5" fillId="0" borderId="0" xfId="0" applyNumberFormat="1" applyFont="1" applyFill="1" applyBorder="1" applyAlignment="1">
      <alignment horizontal="left"/>
    </xf>
    <xf numFmtId="49" fontId="7" fillId="0" borderId="0" xfId="0" applyNumberFormat="1" applyFont="1" applyFill="1" applyBorder="1" applyAlignment="1">
      <alignment horizontal="center"/>
    </xf>
    <xf numFmtId="37" fontId="5" fillId="0" borderId="0" xfId="0" applyNumberFormat="1" applyFont="1" applyFill="1" applyBorder="1" applyAlignment="1"/>
    <xf numFmtId="0" fontId="8" fillId="0" borderId="0" xfId="0" applyNumberFormat="1" applyFont="1" applyFill="1" applyAlignment="1">
      <alignment horizontal="center"/>
    </xf>
    <xf numFmtId="0" fontId="8" fillId="0" borderId="0" xfId="0" applyNumberFormat="1" applyFont="1" applyFill="1" applyAlignment="1">
      <alignment horizontal="center" wrapText="1"/>
    </xf>
    <xf numFmtId="9" fontId="0" fillId="0" borderId="0" xfId="2" applyFont="1" applyFill="1" applyAlignment="1"/>
    <xf numFmtId="41" fontId="0" fillId="0" borderId="0" xfId="0" applyNumberFormat="1" applyFont="1" applyFill="1" applyBorder="1" applyAlignment="1"/>
    <xf numFmtId="41" fontId="0" fillId="0" borderId="0" xfId="0" applyNumberFormat="1" applyFill="1" applyBorder="1" applyAlignment="1">
      <alignment horizontal="center"/>
    </xf>
    <xf numFmtId="41" fontId="5" fillId="0" borderId="1" xfId="0" applyNumberFormat="1" applyFont="1" applyFill="1" applyBorder="1" applyAlignment="1"/>
    <xf numFmtId="41" fontId="0" fillId="0" borderId="0" xfId="0" applyNumberFormat="1" applyFont="1" applyFill="1" applyAlignment="1"/>
    <xf numFmtId="41" fontId="0" fillId="0" borderId="0" xfId="0" applyNumberFormat="1" applyFont="1" applyFill="1" applyBorder="1" applyAlignment="1">
      <alignment horizontal="right"/>
    </xf>
    <xf numFmtId="41" fontId="0" fillId="0" borderId="0" xfId="0" applyNumberFormat="1" applyFont="1" applyFill="1" applyBorder="1" applyAlignment="1">
      <alignment horizontal="center"/>
    </xf>
    <xf numFmtId="41" fontId="0" fillId="0" borderId="2" xfId="0" applyNumberFormat="1" applyFont="1" applyFill="1" applyBorder="1" applyAlignment="1"/>
    <xf numFmtId="41" fontId="0" fillId="0" borderId="0" xfId="1" applyNumberFormat="1" applyFont="1" applyFill="1" applyAlignment="1"/>
    <xf numFmtId="41" fontId="0" fillId="0" borderId="0" xfId="0" applyNumberFormat="1" applyFont="1" applyFill="1" applyAlignment="1">
      <alignment horizontal="center"/>
    </xf>
    <xf numFmtId="41" fontId="0" fillId="0" borderId="4" xfId="0" applyNumberFormat="1" applyFont="1" applyFill="1" applyBorder="1" applyAlignment="1"/>
    <xf numFmtId="49" fontId="0" fillId="0" borderId="0" xfId="0" applyNumberFormat="1" applyFont="1" applyFill="1" applyBorder="1" applyAlignment="1">
      <alignment horizontal="left" indent="1"/>
    </xf>
    <xf numFmtId="41" fontId="5" fillId="0" borderId="0" xfId="0" applyNumberFormat="1" applyFont="1" applyFill="1" applyBorder="1" applyAlignment="1">
      <alignment horizontal="right"/>
    </xf>
    <xf numFmtId="41" fontId="5" fillId="0" borderId="0" xfId="0" applyNumberFormat="1" applyFont="1" applyFill="1" applyBorder="1" applyAlignment="1"/>
    <xf numFmtId="41" fontId="4" fillId="0" borderId="0" xfId="1" applyNumberFormat="1" applyFont="1" applyFill="1" applyBorder="1" applyAlignment="1">
      <alignment horizontal="right"/>
    </xf>
    <xf numFmtId="41" fontId="5" fillId="0" borderId="0" xfId="1" applyNumberFormat="1" applyFont="1" applyFill="1" applyBorder="1" applyAlignment="1"/>
    <xf numFmtId="41" fontId="5" fillId="0" borderId="0" xfId="1" applyNumberFormat="1" applyFont="1" applyFill="1" applyBorder="1" applyAlignment="1">
      <alignment horizontal="right"/>
    </xf>
    <xf numFmtId="166" fontId="0" fillId="0" borderId="4" xfId="1" applyNumberFormat="1" applyFont="1" applyFill="1" applyBorder="1" applyAlignment="1"/>
    <xf numFmtId="41" fontId="5" fillId="0" borderId="4" xfId="0" applyNumberFormat="1" applyFont="1" applyFill="1" applyBorder="1" applyAlignment="1"/>
    <xf numFmtId="49" fontId="8" fillId="0" borderId="0" xfId="0" applyNumberFormat="1" applyFont="1" applyFill="1" applyBorder="1" applyAlignment="1">
      <alignment horizontal="center"/>
    </xf>
    <xf numFmtId="166" fontId="5" fillId="0" borderId="1" xfId="1" applyNumberFormat="1" applyFont="1" applyFill="1" applyBorder="1" applyAlignment="1"/>
    <xf numFmtId="166" fontId="5" fillId="0" borderId="0" xfId="1" applyNumberFormat="1" applyFont="1" applyFill="1" applyBorder="1" applyAlignment="1"/>
    <xf numFmtId="166" fontId="4" fillId="0" borderId="0" xfId="1" applyNumberFormat="1" applyFont="1" applyFill="1" applyAlignment="1"/>
    <xf numFmtId="166" fontId="5" fillId="0" borderId="3" xfId="1" applyNumberFormat="1" applyFont="1" applyFill="1" applyBorder="1" applyAlignment="1"/>
    <xf numFmtId="166" fontId="4" fillId="0" borderId="0" xfId="1" applyNumberFormat="1" applyFont="1" applyFill="1" applyAlignment="1">
      <alignment horizontal="right"/>
    </xf>
    <xf numFmtId="166" fontId="4" fillId="0" borderId="0" xfId="1" applyNumberFormat="1" applyFont="1" applyFill="1" applyBorder="1" applyAlignment="1">
      <alignment horizontal="right"/>
    </xf>
    <xf numFmtId="166" fontId="11" fillId="0" borderId="0" xfId="1" applyNumberFormat="1" applyFont="1" applyFill="1" applyAlignment="1"/>
    <xf numFmtId="166" fontId="11" fillId="0" borderId="0" xfId="1" applyNumberFormat="1" applyFont="1" applyFill="1" applyBorder="1" applyAlignment="1"/>
    <xf numFmtId="166" fontId="11" fillId="0" borderId="0" xfId="1" applyNumberFormat="1" applyFont="1" applyFill="1" applyBorder="1" applyAlignment="1">
      <alignment horizontal="left"/>
    </xf>
    <xf numFmtId="166" fontId="12" fillId="0" borderId="0" xfId="1" applyNumberFormat="1" applyFont="1" applyFill="1" applyAlignment="1"/>
    <xf numFmtId="166" fontId="12" fillId="0" borderId="0" xfId="1" applyNumberFormat="1" applyFont="1" applyFill="1" applyBorder="1" applyAlignment="1"/>
    <xf numFmtId="166" fontId="12" fillId="0" borderId="0" xfId="1" applyNumberFormat="1" applyFont="1" applyFill="1" applyBorder="1" applyAlignment="1">
      <alignment horizontal="left"/>
    </xf>
    <xf numFmtId="166" fontId="4" fillId="0" borderId="0" xfId="1" applyNumberFormat="1" applyFont="1" applyFill="1" applyBorder="1" applyAlignment="1"/>
    <xf numFmtId="166" fontId="4" fillId="0" borderId="0" xfId="1" applyNumberFormat="1" applyFont="1" applyFill="1" applyBorder="1" applyAlignment="1">
      <alignment horizontal="left"/>
    </xf>
    <xf numFmtId="166" fontId="5" fillId="0" borderId="0" xfId="1" applyNumberFormat="1" applyFont="1" applyFill="1" applyBorder="1" applyAlignment="1">
      <alignment horizontal="left"/>
    </xf>
    <xf numFmtId="49" fontId="0" fillId="0" borderId="0" xfId="0" applyNumberFormat="1" applyFont="1" applyFill="1" applyAlignment="1">
      <alignment horizontal="left"/>
    </xf>
    <xf numFmtId="166" fontId="5" fillId="0" borderId="0" xfId="1" applyNumberFormat="1" applyFont="1" applyFill="1" applyBorder="1" applyAlignment="1">
      <alignment horizontal="center"/>
    </xf>
    <xf numFmtId="43" fontId="5" fillId="0" borderId="4" xfId="1" applyFont="1" applyFill="1" applyBorder="1" applyAlignment="1"/>
    <xf numFmtId="166" fontId="4" fillId="0" borderId="0" xfId="1" applyNumberFormat="1" applyFont="1" applyFill="1" applyBorder="1" applyAlignment="1">
      <alignment horizontal="center"/>
    </xf>
    <xf numFmtId="166" fontId="0" fillId="0" borderId="0" xfId="1" applyNumberFormat="1" applyFont="1" applyFill="1" applyAlignment="1"/>
    <xf numFmtId="43" fontId="4" fillId="0" borderId="4" xfId="1" applyFont="1" applyFill="1" applyBorder="1" applyAlignment="1"/>
    <xf numFmtId="43" fontId="4" fillId="0" borderId="0" xfId="1" applyFont="1" applyAlignment="1"/>
    <xf numFmtId="167" fontId="0" fillId="0" borderId="4" xfId="0" applyNumberFormat="1" applyFont="1" applyFill="1" applyBorder="1" applyAlignment="1"/>
    <xf numFmtId="0" fontId="8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49" fontId="0" fillId="0" borderId="0" xfId="0" applyNumberFormat="1" applyFont="1" applyFill="1" applyAlignment="1">
      <alignment horizontal="center"/>
    </xf>
    <xf numFmtId="0" fontId="0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49" fontId="0" fillId="0" borderId="0" xfId="0" applyNumberFormat="1" applyFont="1" applyFill="1" applyAlignment="1">
      <alignment horizontal="center"/>
    </xf>
    <xf numFmtId="0" fontId="0" fillId="0" borderId="0" xfId="0" applyFont="1" applyFill="1" applyAlignment="1">
      <alignment horizontal="center"/>
    </xf>
    <xf numFmtId="0" fontId="0" fillId="2" borderId="0" xfId="0" applyFont="1" applyFill="1" applyAlignment="1"/>
    <xf numFmtId="16" fontId="5" fillId="0" borderId="0" xfId="0" quotePrefix="1" applyNumberFormat="1" applyFont="1" applyFill="1" applyAlignment="1">
      <alignment horizontal="left"/>
    </xf>
    <xf numFmtId="0" fontId="17" fillId="0" borderId="0" xfId="0" applyFont="1" applyFill="1"/>
    <xf numFmtId="166" fontId="5" fillId="0" borderId="1" xfId="1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0" fillId="0" borderId="0" xfId="0" applyFont="1" applyFill="1" applyAlignment="1">
      <alignment horizontal="justify"/>
    </xf>
    <xf numFmtId="167" fontId="5" fillId="0" borderId="3" xfId="0" applyNumberFormat="1" applyFont="1" applyFill="1" applyBorder="1" applyAlignment="1">
      <alignment horizontal="right"/>
    </xf>
    <xf numFmtId="0" fontId="8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0" fillId="0" borderId="0" xfId="0" applyFont="1" applyFill="1" applyAlignment="1">
      <alignment horizontal="center"/>
    </xf>
    <xf numFmtId="166" fontId="5" fillId="0" borderId="0" xfId="1" applyNumberFormat="1" applyFont="1" applyFill="1" applyAlignment="1">
      <alignment horizontal="center"/>
    </xf>
    <xf numFmtId="0" fontId="8" fillId="0" borderId="0" xfId="0" applyFont="1" applyFill="1" applyAlignment="1"/>
    <xf numFmtId="49" fontId="13" fillId="0" borderId="0" xfId="0" applyNumberFormat="1" applyFont="1" applyFill="1" applyAlignment="1">
      <alignment horizontal="center"/>
    </xf>
    <xf numFmtId="49" fontId="14" fillId="0" borderId="0" xfId="0" applyNumberFormat="1" applyFont="1" applyFill="1" applyAlignment="1">
      <alignment horizontal="center"/>
    </xf>
    <xf numFmtId="166" fontId="5" fillId="0" borderId="4" xfId="1" applyNumberFormat="1" applyFont="1" applyFill="1" applyBorder="1" applyAlignment="1"/>
    <xf numFmtId="43" fontId="8" fillId="0" borderId="0" xfId="1" applyFont="1" applyFill="1" applyBorder="1" applyAlignment="1">
      <alignment horizontal="center"/>
    </xf>
    <xf numFmtId="43" fontId="0" fillId="0" borderId="0" xfId="1" applyFont="1" applyFill="1" applyBorder="1" applyAlignment="1">
      <alignment horizontal="left"/>
    </xf>
    <xf numFmtId="43" fontId="0" fillId="0" borderId="0" xfId="1" applyFont="1" applyFill="1" applyAlignment="1"/>
    <xf numFmtId="14" fontId="18" fillId="0" borderId="0" xfId="3" applyNumberFormat="1" applyFont="1" applyFill="1" applyAlignment="1">
      <alignment horizontal="center"/>
    </xf>
    <xf numFmtId="37" fontId="18" fillId="0" borderId="0" xfId="3" applyNumberFormat="1" applyFont="1" applyFill="1"/>
    <xf numFmtId="0" fontId="18" fillId="0" borderId="0" xfId="3" applyFont="1" applyFill="1"/>
    <xf numFmtId="0" fontId="19" fillId="2" borderId="0" xfId="3" applyNumberFormat="1" applyFont="1" applyFill="1" applyAlignment="1">
      <alignment horizontal="center"/>
    </xf>
    <xf numFmtId="0" fontId="0" fillId="0" borderId="0" xfId="3" applyFont="1" applyFill="1"/>
    <xf numFmtId="38" fontId="18" fillId="2" borderId="0" xfId="3" applyNumberFormat="1" applyFont="1" applyFill="1"/>
    <xf numFmtId="38" fontId="18" fillId="0" borderId="0" xfId="3" applyNumberFormat="1" applyFont="1" applyFill="1"/>
    <xf numFmtId="40" fontId="18" fillId="0" borderId="0" xfId="3" applyNumberFormat="1" applyFont="1" applyFill="1"/>
    <xf numFmtId="14" fontId="18" fillId="0" borderId="0" xfId="3" applyNumberFormat="1" applyFont="1" applyFill="1" applyAlignment="1">
      <alignment horizontal="left"/>
    </xf>
    <xf numFmtId="14" fontId="18" fillId="2" borderId="0" xfId="3" applyNumberFormat="1" applyFont="1" applyFill="1" applyAlignment="1">
      <alignment horizontal="left"/>
    </xf>
    <xf numFmtId="170" fontId="18" fillId="0" borderId="0" xfId="3" applyNumberFormat="1" applyFont="1" applyFill="1"/>
    <xf numFmtId="166" fontId="5" fillId="0" borderId="4" xfId="1" applyNumberFormat="1" applyFont="1" applyFill="1" applyBorder="1" applyAlignment="1">
      <alignment horizontal="center"/>
    </xf>
    <xf numFmtId="0" fontId="8" fillId="0" borderId="0" xfId="0" applyFont="1" applyFill="1" applyAlignment="1">
      <alignment horizontal="center"/>
    </xf>
    <xf numFmtId="43" fontId="0" fillId="0" borderId="0" xfId="1" applyFont="1" applyFill="1"/>
    <xf numFmtId="43" fontId="0" fillId="0" borderId="0" xfId="1" applyFont="1" applyFill="1" applyBorder="1"/>
    <xf numFmtId="166" fontId="8" fillId="0" borderId="0" xfId="1" applyNumberFormat="1" applyFont="1" applyFill="1" applyAlignment="1"/>
    <xf numFmtId="166" fontId="0" fillId="0" borderId="5" xfId="1" applyNumberFormat="1" applyFont="1" applyFill="1" applyBorder="1" applyAlignment="1"/>
    <xf numFmtId="166" fontId="4" fillId="0" borderId="0" xfId="0" applyNumberFormat="1" applyFont="1" applyFill="1" applyAlignment="1"/>
    <xf numFmtId="49" fontId="7" fillId="0" borderId="0" xfId="0" applyNumberFormat="1" applyFont="1" applyFill="1" applyAlignment="1">
      <alignment horizontal="left"/>
    </xf>
    <xf numFmtId="0" fontId="0" fillId="0" borderId="0" xfId="0" applyFont="1" applyFill="1" applyAlignment="1">
      <alignment horizontal="center"/>
    </xf>
    <xf numFmtId="0" fontId="0" fillId="0" borderId="0" xfId="0" applyFont="1" applyFill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0" fillId="0" borderId="0" xfId="0" applyFont="1" applyFill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8" fillId="0" borderId="0" xfId="0" applyFont="1" applyFill="1" applyAlignment="1">
      <alignment horizontal="center"/>
    </xf>
    <xf numFmtId="164" fontId="5" fillId="0" borderId="0" xfId="0" applyNumberFormat="1" applyFont="1" applyFill="1" applyAlignment="1"/>
    <xf numFmtId="164" fontId="5" fillId="0" borderId="0" xfId="0" applyNumberFormat="1" applyFont="1" applyFill="1" applyBorder="1" applyAlignment="1">
      <alignment horizontal="left"/>
    </xf>
    <xf numFmtId="166" fontId="4" fillId="0" borderId="4" xfId="1" applyNumberFormat="1" applyFont="1" applyFill="1" applyBorder="1" applyAlignment="1">
      <alignment horizontal="center"/>
    </xf>
    <xf numFmtId="0" fontId="8" fillId="0" borderId="0" xfId="0" applyFont="1" applyFill="1" applyAlignment="1">
      <alignment horizontal="center"/>
    </xf>
    <xf numFmtId="166" fontId="4" fillId="0" borderId="4" xfId="1" applyNumberFormat="1" applyFont="1" applyFill="1" applyBorder="1" applyAlignment="1">
      <alignment horizontal="right"/>
    </xf>
    <xf numFmtId="0" fontId="8" fillId="0" borderId="0" xfId="0" applyFont="1" applyFill="1" applyAlignment="1">
      <alignment horizontal="center"/>
    </xf>
    <xf numFmtId="0" fontId="0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166" fontId="0" fillId="0" borderId="0" xfId="1" applyNumberFormat="1" applyFont="1" applyFill="1" applyBorder="1" applyAlignment="1">
      <alignment horizontal="right"/>
    </xf>
    <xf numFmtId="166" fontId="5" fillId="0" borderId="0" xfId="1" applyNumberFormat="1" applyFont="1" applyFill="1" applyAlignment="1"/>
    <xf numFmtId="166" fontId="5" fillId="0" borderId="1" xfId="1" applyNumberFormat="1" applyFont="1" applyFill="1" applyBorder="1" applyAlignment="1">
      <alignment horizontal="right"/>
    </xf>
    <xf numFmtId="49" fontId="0" fillId="0" borderId="0" xfId="0" applyNumberFormat="1"/>
    <xf numFmtId="0" fontId="8" fillId="0" borderId="0" xfId="0" applyFont="1" applyFill="1" applyAlignment="1">
      <alignment horizontal="center"/>
    </xf>
    <xf numFmtId="171" fontId="0" fillId="0" borderId="2" xfId="0" applyNumberFormat="1" applyFont="1" applyFill="1" applyBorder="1" applyAlignment="1"/>
    <xf numFmtId="171" fontId="8" fillId="0" borderId="0" xfId="0" applyNumberFormat="1" applyFont="1" applyFill="1" applyAlignment="1">
      <alignment horizontal="center"/>
    </xf>
    <xf numFmtId="43" fontId="0" fillId="0" borderId="4" xfId="1" applyFont="1" applyFill="1" applyBorder="1" applyAlignment="1"/>
    <xf numFmtId="43" fontId="0" fillId="0" borderId="0" xfId="1" applyFont="1" applyFill="1" applyBorder="1" applyAlignment="1">
      <alignment horizontal="right"/>
    </xf>
    <xf numFmtId="0" fontId="8" fillId="0" borderId="0" xfId="0" applyFont="1" applyFill="1" applyAlignment="1">
      <alignment horizontal="center"/>
    </xf>
    <xf numFmtId="49" fontId="0" fillId="0" borderId="0" xfId="0" applyNumberFormat="1" applyFont="1" applyFill="1" applyAlignment="1">
      <alignment horizontal="center"/>
    </xf>
    <xf numFmtId="0" fontId="0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166" fontId="5" fillId="0" borderId="0" xfId="1" applyNumberFormat="1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0" fillId="0" borderId="0" xfId="0" applyFont="1" applyFill="1" applyAlignment="1">
      <alignment horizontal="center"/>
    </xf>
    <xf numFmtId="38" fontId="18" fillId="0" borderId="0" xfId="3" applyNumberFormat="1" applyFont="1" applyFill="1" applyBorder="1"/>
    <xf numFmtId="37" fontId="18" fillId="0" borderId="0" xfId="3" applyNumberFormat="1" applyFont="1" applyFill="1" applyBorder="1"/>
    <xf numFmtId="0" fontId="18" fillId="0" borderId="0" xfId="3" applyFont="1" applyFill="1" applyBorder="1"/>
    <xf numFmtId="40" fontId="18" fillId="0" borderId="0" xfId="3" applyNumberFormat="1" applyFont="1" applyFill="1" applyBorder="1"/>
    <xf numFmtId="0" fontId="8" fillId="0" borderId="0" xfId="0" applyFont="1" applyFill="1" applyAlignment="1">
      <alignment horizontal="center"/>
    </xf>
    <xf numFmtId="41" fontId="5" fillId="0" borderId="5" xfId="0" applyNumberFormat="1" applyFont="1" applyFill="1" applyBorder="1" applyAlignment="1"/>
    <xf numFmtId="164" fontId="5" fillId="0" borderId="5" xfId="0" applyNumberFormat="1" applyFont="1" applyFill="1" applyBorder="1" applyAlignment="1"/>
    <xf numFmtId="164" fontId="0" fillId="0" borderId="4" xfId="0" applyNumberFormat="1" applyFont="1" applyFill="1" applyBorder="1" applyAlignment="1"/>
    <xf numFmtId="37" fontId="0" fillId="0" borderId="0" xfId="0" applyNumberFormat="1" applyFont="1" applyFill="1" applyBorder="1" applyAlignment="1"/>
    <xf numFmtId="172" fontId="18" fillId="0" borderId="0" xfId="4" applyNumberFormat="1" applyFont="1" applyFill="1" applyBorder="1" applyAlignment="1">
      <alignment horizontal="right"/>
    </xf>
    <xf numFmtId="166" fontId="4" fillId="0" borderId="0" xfId="1" applyNumberFormat="1" applyFont="1" applyFill="1" applyAlignment="1">
      <alignment horizontal="center"/>
    </xf>
    <xf numFmtId="166" fontId="5" fillId="0" borderId="0" xfId="0" applyNumberFormat="1" applyFont="1" applyFill="1" applyAlignment="1"/>
    <xf numFmtId="0" fontId="0" fillId="0" borderId="0" xfId="0" applyFont="1" applyFill="1" applyAlignment="1">
      <alignment horizontal="center"/>
    </xf>
    <xf numFmtId="49" fontId="0" fillId="0" borderId="0" xfId="0" applyNumberFormat="1" applyFill="1"/>
    <xf numFmtId="0" fontId="11" fillId="0" borderId="0" xfId="0" applyFont="1" applyFill="1" applyAlignment="1">
      <alignment horizontal="center"/>
    </xf>
    <xf numFmtId="43" fontId="4" fillId="0" borderId="0" xfId="1" applyFont="1" applyFill="1" applyAlignment="1">
      <alignment horizontal="center"/>
    </xf>
    <xf numFmtId="43" fontId="5" fillId="0" borderId="0" xfId="0" applyNumberFormat="1" applyFont="1" applyFill="1" applyAlignment="1">
      <alignment horizontal="center"/>
    </xf>
    <xf numFmtId="14" fontId="4" fillId="0" borderId="0" xfId="0" applyNumberFormat="1" applyFont="1" applyFill="1" applyAlignment="1">
      <alignment horizontal="center"/>
    </xf>
    <xf numFmtId="43" fontId="4" fillId="0" borderId="0" xfId="0" applyNumberFormat="1" applyFont="1" applyFill="1" applyAlignment="1">
      <alignment horizontal="center"/>
    </xf>
    <xf numFmtId="166" fontId="4" fillId="0" borderId="0" xfId="0" applyNumberFormat="1" applyFont="1" applyFill="1" applyAlignment="1">
      <alignment horizontal="center"/>
    </xf>
    <xf numFmtId="9" fontId="0" fillId="0" borderId="0" xfId="2" applyFont="1" applyFill="1" applyBorder="1" applyAlignment="1"/>
    <xf numFmtId="166" fontId="4" fillId="0" borderId="4" xfId="1" applyNumberFormat="1" applyFont="1" applyFill="1" applyBorder="1" applyAlignment="1">
      <alignment horizontal="center" vertical="center"/>
    </xf>
    <xf numFmtId="43" fontId="4" fillId="0" borderId="0" xfId="1" applyFont="1" applyFill="1" applyBorder="1" applyAlignment="1">
      <alignment vertical="center"/>
    </xf>
    <xf numFmtId="0" fontId="4" fillId="0" borderId="0" xfId="0" applyFont="1" applyAlignment="1">
      <alignment vertical="center"/>
    </xf>
    <xf numFmtId="167" fontId="0" fillId="0" borderId="4" xfId="0" applyNumberFormat="1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172" fontId="18" fillId="0" borderId="4" xfId="3" applyNumberFormat="1" applyFont="1" applyBorder="1" applyAlignment="1">
      <alignment horizontal="right" vertical="center"/>
    </xf>
    <xf numFmtId="0" fontId="8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167" fontId="5" fillId="0" borderId="0" xfId="0" applyNumberFormat="1" applyFont="1" applyFill="1" applyAlignment="1">
      <alignment horizontal="center"/>
    </xf>
    <xf numFmtId="169" fontId="0" fillId="0" borderId="0" xfId="0" quotePrefix="1" applyNumberFormat="1" applyFont="1" applyFill="1" applyAlignment="1">
      <alignment horizontal="center"/>
    </xf>
    <xf numFmtId="49" fontId="0" fillId="0" borderId="0" xfId="0" quotePrefix="1" applyNumberFormat="1" applyFont="1" applyFill="1" applyAlignment="1">
      <alignment horizontal="center"/>
    </xf>
    <xf numFmtId="49" fontId="0" fillId="0" borderId="0" xfId="0" applyNumberFormat="1" applyFont="1" applyFill="1" applyAlignment="1">
      <alignment horizontal="center"/>
    </xf>
    <xf numFmtId="0" fontId="0" fillId="0" borderId="0" xfId="0" applyFont="1" applyFill="1" applyAlignment="1">
      <alignment horizontal="center"/>
    </xf>
    <xf numFmtId="0" fontId="0" fillId="0" borderId="4" xfId="0" applyFont="1" applyFill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49" fontId="0" fillId="0" borderId="0" xfId="0" quotePrefix="1" applyNumberFormat="1" applyFill="1" applyAlignment="1">
      <alignment horizontal="center"/>
    </xf>
    <xf numFmtId="166" fontId="5" fillId="0" borderId="0" xfId="1" applyNumberFormat="1" applyFont="1" applyFill="1" applyAlignment="1">
      <alignment horizontal="center"/>
    </xf>
  </cellXfs>
  <cellStyles count="6">
    <cellStyle name="Comma" xfId="1" builtinId="3"/>
    <cellStyle name="Comma 4" xfId="4" xr:uid="{590ADCB4-B1F8-4A14-BB8D-D9F9201487D0}"/>
    <cellStyle name="Normal" xfId="0" builtinId="0"/>
    <cellStyle name="Normal 2" xfId="3" xr:uid="{725380B6-C5F0-4B9A-A6EC-1B47F15FDE5C}"/>
    <cellStyle name="Normal 2 3" xfId="5" xr:uid="{90E41837-9F9D-4796-BFB9-BA513DC9C8CB}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04"/>
  <sheetViews>
    <sheetView tabSelected="1" view="pageBreakPreview" topLeftCell="A76" zoomScaleNormal="100" zoomScaleSheetLayoutView="100" workbookViewId="0">
      <selection activeCell="B86" sqref="B86"/>
    </sheetView>
  </sheetViews>
  <sheetFormatPr defaultColWidth="9.1796875" defaultRowHeight="18.75" customHeight="1" x14ac:dyDescent="0.3"/>
  <cols>
    <col min="1" max="1" width="38.81640625" style="43" customWidth="1"/>
    <col min="2" max="2" width="6.36328125" style="162" customWidth="1"/>
    <col min="3" max="3" width="2.26953125" style="48" customWidth="1"/>
    <col min="4" max="4" width="15.36328125" style="46" customWidth="1"/>
    <col min="5" max="5" width="2.26953125" style="48" customWidth="1"/>
    <col min="6" max="6" width="15.36328125" style="46" customWidth="1"/>
    <col min="7" max="7" width="2.26953125" style="39" customWidth="1"/>
    <col min="8" max="8" width="15.36328125" style="46" customWidth="1"/>
    <col min="9" max="9" width="2.26953125" style="48" customWidth="1"/>
    <col min="10" max="10" width="15.36328125" style="46" customWidth="1"/>
    <col min="11" max="13" width="9.1796875" style="37"/>
    <col min="14" max="14" width="9.54296875" style="37" bestFit="1" customWidth="1"/>
    <col min="15" max="16384" width="9.1796875" style="46"/>
  </cols>
  <sheetData>
    <row r="1" spans="1:19" ht="21" customHeight="1" x14ac:dyDescent="0.35">
      <c r="A1" s="32" t="s">
        <v>88</v>
      </c>
      <c r="B1" s="46"/>
    </row>
    <row r="2" spans="1:19" ht="21" customHeight="1" x14ac:dyDescent="0.3">
      <c r="A2" s="33" t="s">
        <v>47</v>
      </c>
      <c r="B2" s="46"/>
      <c r="S2" s="163"/>
    </row>
    <row r="3" spans="1:19" ht="18.75" customHeight="1" x14ac:dyDescent="0.3">
      <c r="B3" s="46"/>
    </row>
    <row r="4" spans="1:19" ht="18.75" customHeight="1" x14ac:dyDescent="0.3">
      <c r="B4" s="46"/>
      <c r="C4" s="46"/>
      <c r="D4" s="257" t="s">
        <v>0</v>
      </c>
      <c r="E4" s="257"/>
      <c r="F4" s="257"/>
      <c r="H4" s="257" t="s">
        <v>36</v>
      </c>
      <c r="I4" s="257"/>
      <c r="J4" s="257"/>
    </row>
    <row r="5" spans="1:19" ht="18.75" customHeight="1" x14ac:dyDescent="0.3">
      <c r="A5" s="157"/>
      <c r="B5" s="158"/>
      <c r="C5" s="158"/>
      <c r="D5" s="257" t="s">
        <v>35</v>
      </c>
      <c r="E5" s="257"/>
      <c r="F5" s="257"/>
      <c r="G5" s="25"/>
      <c r="H5" s="257" t="s">
        <v>35</v>
      </c>
      <c r="I5" s="257"/>
      <c r="J5" s="257"/>
    </row>
    <row r="6" spans="1:19" ht="18.75" customHeight="1" x14ac:dyDescent="0.3">
      <c r="B6" s="46"/>
      <c r="C6" s="46"/>
      <c r="D6" s="259" t="s">
        <v>40</v>
      </c>
      <c r="E6" s="259"/>
      <c r="F6" s="259"/>
      <c r="G6" s="47"/>
      <c r="H6" s="259" t="s">
        <v>40</v>
      </c>
      <c r="I6" s="259"/>
      <c r="J6" s="259"/>
    </row>
    <row r="7" spans="1:19" ht="18.75" customHeight="1" x14ac:dyDescent="0.3">
      <c r="A7" s="31" t="s">
        <v>1</v>
      </c>
      <c r="B7" s="156" t="s">
        <v>2</v>
      </c>
      <c r="C7" s="47"/>
      <c r="D7" s="158">
        <v>2022</v>
      </c>
      <c r="E7" s="47"/>
      <c r="F7" s="224">
        <v>2021</v>
      </c>
      <c r="G7" s="47"/>
      <c r="H7" s="211">
        <v>2022</v>
      </c>
      <c r="I7" s="203"/>
      <c r="J7" s="224">
        <v>2021</v>
      </c>
    </row>
    <row r="8" spans="1:19" ht="18.75" customHeight="1" x14ac:dyDescent="0.3">
      <c r="A8" s="72"/>
      <c r="B8" s="158"/>
      <c r="C8" s="158"/>
      <c r="D8" s="256" t="s">
        <v>67</v>
      </c>
      <c r="E8" s="256"/>
      <c r="F8" s="256"/>
      <c r="G8" s="256"/>
      <c r="H8" s="256"/>
      <c r="I8" s="256"/>
      <c r="J8" s="256"/>
    </row>
    <row r="9" spans="1:19" ht="18.75" customHeight="1" x14ac:dyDescent="0.3">
      <c r="A9" s="35" t="s">
        <v>3</v>
      </c>
      <c r="B9" s="158"/>
      <c r="C9" s="74"/>
      <c r="D9" s="73"/>
      <c r="E9" s="74"/>
      <c r="F9" s="73"/>
      <c r="G9" s="75"/>
      <c r="H9" s="73"/>
      <c r="I9" s="74"/>
      <c r="J9" s="73"/>
    </row>
    <row r="10" spans="1:19" ht="18.75" customHeight="1" x14ac:dyDescent="0.3">
      <c r="A10" s="43" t="s">
        <v>4</v>
      </c>
      <c r="B10" s="110">
        <v>6</v>
      </c>
      <c r="C10" s="113"/>
      <c r="D10" s="113">
        <v>319334333</v>
      </c>
      <c r="E10" s="113"/>
      <c r="F10" s="113">
        <v>236037684</v>
      </c>
      <c r="G10" s="113"/>
      <c r="H10" s="113">
        <v>53755656</v>
      </c>
      <c r="I10" s="113"/>
      <c r="J10" s="41">
        <v>50128651</v>
      </c>
      <c r="L10" s="76"/>
    </row>
    <row r="11" spans="1:19" ht="18.75" customHeight="1" x14ac:dyDescent="0.3">
      <c r="A11" s="43" t="s">
        <v>33</v>
      </c>
      <c r="B11" s="110">
        <v>7</v>
      </c>
      <c r="C11" s="113"/>
      <c r="D11" s="113">
        <v>1035296461</v>
      </c>
      <c r="E11" s="113"/>
      <c r="F11" s="113">
        <v>157056031</v>
      </c>
      <c r="G11" s="113"/>
      <c r="H11" s="113">
        <v>19675062</v>
      </c>
      <c r="I11" s="118"/>
      <c r="J11" s="41">
        <v>22528380</v>
      </c>
      <c r="L11" s="76"/>
    </row>
    <row r="12" spans="1:19" ht="18.75" customHeight="1" x14ac:dyDescent="0.3">
      <c r="A12" s="43" t="s">
        <v>133</v>
      </c>
      <c r="B12" s="110"/>
      <c r="C12" s="113"/>
      <c r="D12" s="113"/>
      <c r="E12" s="113"/>
      <c r="F12" s="113"/>
      <c r="G12" s="113"/>
      <c r="H12" s="113"/>
      <c r="I12" s="118"/>
      <c r="L12" s="76"/>
    </row>
    <row r="13" spans="1:19" ht="18.75" customHeight="1" x14ac:dyDescent="0.3">
      <c r="A13" s="43" t="s">
        <v>135</v>
      </c>
      <c r="B13" s="46"/>
      <c r="C13" s="113"/>
      <c r="D13" s="113">
        <v>199470006</v>
      </c>
      <c r="E13" s="113"/>
      <c r="F13" s="113">
        <v>87643605</v>
      </c>
      <c r="G13" s="113"/>
      <c r="H13" s="113">
        <v>48865684</v>
      </c>
      <c r="I13" s="118"/>
      <c r="J13" s="41">
        <v>71759953</v>
      </c>
      <c r="L13" s="76"/>
    </row>
    <row r="14" spans="1:19" ht="18.75" customHeight="1" x14ac:dyDescent="0.3">
      <c r="A14" s="43" t="s">
        <v>209</v>
      </c>
      <c r="B14" s="110"/>
      <c r="C14" s="113"/>
      <c r="D14" s="113"/>
      <c r="E14" s="113"/>
      <c r="F14" s="113"/>
      <c r="G14" s="113"/>
      <c r="H14" s="113"/>
      <c r="I14" s="118"/>
      <c r="J14" s="41"/>
      <c r="L14" s="76"/>
    </row>
    <row r="15" spans="1:19" ht="18.75" customHeight="1" x14ac:dyDescent="0.3">
      <c r="A15" s="43" t="s">
        <v>210</v>
      </c>
      <c r="B15" s="110">
        <v>8</v>
      </c>
      <c r="C15" s="113"/>
      <c r="D15" s="113">
        <v>362707594</v>
      </c>
      <c r="E15" s="113"/>
      <c r="F15" s="91">
        <v>0</v>
      </c>
      <c r="G15" s="113"/>
      <c r="H15" s="91">
        <v>0</v>
      </c>
      <c r="I15" s="118"/>
      <c r="J15" s="91">
        <v>0</v>
      </c>
      <c r="L15" s="76"/>
    </row>
    <row r="16" spans="1:19" ht="18.75" customHeight="1" x14ac:dyDescent="0.3">
      <c r="A16" s="43" t="s">
        <v>211</v>
      </c>
      <c r="B16" s="110"/>
      <c r="C16" s="113"/>
      <c r="D16" s="113">
        <v>175861341</v>
      </c>
      <c r="E16" s="113"/>
      <c r="F16" s="91">
        <v>0</v>
      </c>
      <c r="G16" s="113"/>
      <c r="H16" s="91">
        <v>0</v>
      </c>
      <c r="I16" s="118"/>
      <c r="J16" s="91">
        <v>0</v>
      </c>
      <c r="L16" s="76"/>
    </row>
    <row r="17" spans="1:14" ht="18.75" customHeight="1" x14ac:dyDescent="0.3">
      <c r="A17" s="43" t="s">
        <v>68</v>
      </c>
      <c r="B17" s="110"/>
      <c r="C17" s="113"/>
      <c r="D17" s="113">
        <v>350604245</v>
      </c>
      <c r="E17" s="113"/>
      <c r="F17" s="113">
        <v>1126714419</v>
      </c>
      <c r="G17" s="113"/>
      <c r="H17" s="113">
        <v>70076982</v>
      </c>
      <c r="I17" s="118"/>
      <c r="J17" s="106">
        <v>24149890</v>
      </c>
      <c r="L17" s="76"/>
    </row>
    <row r="18" spans="1:14" ht="18.75" customHeight="1" x14ac:dyDescent="0.3">
      <c r="A18" s="43" t="s">
        <v>197</v>
      </c>
      <c r="B18" s="110"/>
      <c r="C18" s="113"/>
      <c r="D18" s="113">
        <v>59750020</v>
      </c>
      <c r="E18" s="113"/>
      <c r="F18" s="106">
        <v>18500000</v>
      </c>
      <c r="G18" s="113"/>
      <c r="H18" s="113">
        <v>450036352</v>
      </c>
      <c r="I18" s="113"/>
      <c r="J18" s="41">
        <v>132605000</v>
      </c>
      <c r="L18" s="76"/>
    </row>
    <row r="19" spans="1:14" ht="18.75" customHeight="1" x14ac:dyDescent="0.3">
      <c r="A19" s="43" t="s">
        <v>90</v>
      </c>
      <c r="B19" s="110"/>
      <c r="C19" s="113"/>
      <c r="D19" s="91">
        <v>0</v>
      </c>
      <c r="E19" s="113"/>
      <c r="F19" s="91">
        <v>0</v>
      </c>
      <c r="G19" s="113"/>
      <c r="H19" s="113">
        <v>56640000</v>
      </c>
      <c r="I19" s="113"/>
      <c r="J19" s="106">
        <v>56640000</v>
      </c>
      <c r="L19" s="76"/>
    </row>
    <row r="20" spans="1:14" ht="18.75" customHeight="1" x14ac:dyDescent="0.3">
      <c r="A20" s="43" t="s">
        <v>5</v>
      </c>
      <c r="B20" s="110">
        <v>9</v>
      </c>
      <c r="C20" s="113"/>
      <c r="D20" s="113">
        <v>640807638</v>
      </c>
      <c r="E20" s="113"/>
      <c r="F20" s="113">
        <v>192681030</v>
      </c>
      <c r="G20" s="113"/>
      <c r="H20" s="113">
        <v>1899921</v>
      </c>
      <c r="I20" s="113"/>
      <c r="J20" s="41">
        <v>471156</v>
      </c>
      <c r="L20" s="76"/>
    </row>
    <row r="21" spans="1:14" ht="18.75" customHeight="1" x14ac:dyDescent="0.3">
      <c r="A21" s="43" t="s">
        <v>161</v>
      </c>
      <c r="B21" s="110" t="s">
        <v>248</v>
      </c>
      <c r="C21" s="113"/>
      <c r="D21" s="113">
        <v>18052311</v>
      </c>
      <c r="E21" s="113"/>
      <c r="F21" s="113">
        <v>4000000</v>
      </c>
      <c r="G21" s="113"/>
      <c r="H21" s="113">
        <v>4000000</v>
      </c>
      <c r="I21" s="113"/>
      <c r="J21" s="41">
        <v>4000000</v>
      </c>
      <c r="L21" s="76"/>
    </row>
    <row r="22" spans="1:14" ht="18.75" customHeight="1" x14ac:dyDescent="0.3">
      <c r="A22" s="43" t="s">
        <v>6</v>
      </c>
      <c r="B22" s="110"/>
      <c r="C22" s="113"/>
      <c r="D22" s="113">
        <v>151335394</v>
      </c>
      <c r="E22" s="113"/>
      <c r="F22" s="113">
        <v>58948094</v>
      </c>
      <c r="G22" s="113"/>
      <c r="H22" s="113">
        <v>22275599</v>
      </c>
      <c r="I22" s="113"/>
      <c r="J22" s="41">
        <v>14308559</v>
      </c>
      <c r="L22" s="76"/>
      <c r="M22" s="46"/>
      <c r="N22" s="46"/>
    </row>
    <row r="23" spans="1:14" ht="18.75" customHeight="1" x14ac:dyDescent="0.3">
      <c r="A23" s="30" t="s">
        <v>7</v>
      </c>
      <c r="B23" s="69"/>
      <c r="C23" s="14"/>
      <c r="D23" s="28">
        <f>SUM(D10:D22)</f>
        <v>3313219343</v>
      </c>
      <c r="E23" s="14"/>
      <c r="F23" s="28">
        <f>SUM(F10:F22)</f>
        <v>1881580863</v>
      </c>
      <c r="G23" s="14"/>
      <c r="H23" s="28">
        <f>SUM(H10:H22)</f>
        <v>727225256</v>
      </c>
      <c r="I23" s="14"/>
      <c r="J23" s="28">
        <f>SUM(J10:J22)</f>
        <v>376591589</v>
      </c>
      <c r="L23" s="44"/>
      <c r="M23" s="46"/>
      <c r="N23" s="46"/>
    </row>
    <row r="24" spans="1:14" ht="18.75" customHeight="1" x14ac:dyDescent="0.3">
      <c r="B24" s="156"/>
      <c r="C24" s="77"/>
      <c r="D24" s="77"/>
      <c r="E24" s="77"/>
      <c r="F24" s="77"/>
      <c r="G24" s="77"/>
      <c r="H24" s="77"/>
      <c r="I24" s="77"/>
      <c r="J24" s="77"/>
      <c r="M24" s="46"/>
      <c r="N24" s="46"/>
    </row>
    <row r="25" spans="1:14" ht="18.75" customHeight="1" x14ac:dyDescent="0.3">
      <c r="A25" s="35" t="s">
        <v>8</v>
      </c>
      <c r="B25" s="156"/>
      <c r="C25" s="77"/>
      <c r="D25" s="77"/>
      <c r="E25" s="77"/>
      <c r="F25" s="77"/>
      <c r="G25" s="77"/>
      <c r="H25" s="77"/>
      <c r="I25" s="77"/>
      <c r="J25" s="77"/>
      <c r="M25" s="46"/>
      <c r="N25" s="46"/>
    </row>
    <row r="26" spans="1:14" ht="18.75" customHeight="1" x14ac:dyDescent="0.3">
      <c r="A26" s="43" t="s">
        <v>134</v>
      </c>
      <c r="B26" s="110"/>
      <c r="C26" s="113"/>
      <c r="D26" s="113">
        <v>5595396</v>
      </c>
      <c r="E26" s="113"/>
      <c r="F26" s="113">
        <v>37110254</v>
      </c>
      <c r="G26" s="113"/>
      <c r="H26" s="113">
        <v>5048822</v>
      </c>
      <c r="I26" s="113"/>
      <c r="J26" s="113">
        <v>36286494</v>
      </c>
      <c r="M26" s="46"/>
      <c r="N26" s="46"/>
    </row>
    <row r="27" spans="1:14" ht="18.75" customHeight="1" x14ac:dyDescent="0.3">
      <c r="A27" s="43" t="s">
        <v>212</v>
      </c>
      <c r="B27" s="110">
        <v>8</v>
      </c>
      <c r="C27" s="113"/>
      <c r="D27" s="113">
        <v>182015083</v>
      </c>
      <c r="E27" s="113"/>
      <c r="F27" s="91">
        <v>0</v>
      </c>
      <c r="G27" s="113"/>
      <c r="H27" s="91">
        <v>0</v>
      </c>
      <c r="I27" s="113"/>
      <c r="J27" s="91">
        <v>0</v>
      </c>
      <c r="M27" s="46"/>
      <c r="N27" s="46"/>
    </row>
    <row r="28" spans="1:14" ht="18.75" customHeight="1" x14ac:dyDescent="0.3">
      <c r="A28" s="43" t="s">
        <v>213</v>
      </c>
      <c r="B28" s="110"/>
      <c r="C28" s="113"/>
      <c r="D28" s="113">
        <v>2779551</v>
      </c>
      <c r="E28" s="113"/>
      <c r="F28" s="91">
        <v>0</v>
      </c>
      <c r="G28" s="113"/>
      <c r="H28" s="91">
        <v>0</v>
      </c>
      <c r="I28" s="113"/>
      <c r="J28" s="91">
        <v>0</v>
      </c>
      <c r="M28" s="46"/>
      <c r="N28" s="46"/>
    </row>
    <row r="29" spans="1:14" ht="18.75" customHeight="1" x14ac:dyDescent="0.3">
      <c r="A29" s="43" t="s">
        <v>214</v>
      </c>
      <c r="B29" s="110">
        <v>10</v>
      </c>
      <c r="C29" s="113"/>
      <c r="D29" s="113">
        <v>4695554704</v>
      </c>
      <c r="E29" s="113"/>
      <c r="F29" s="91">
        <v>0</v>
      </c>
      <c r="G29" s="113"/>
      <c r="H29" s="113">
        <v>4598209335</v>
      </c>
      <c r="I29" s="113"/>
      <c r="J29" s="91">
        <v>0</v>
      </c>
      <c r="M29" s="46"/>
      <c r="N29" s="46"/>
    </row>
    <row r="30" spans="1:14" ht="18.75" customHeight="1" x14ac:dyDescent="0.3">
      <c r="A30" s="43" t="s">
        <v>79</v>
      </c>
      <c r="B30" s="110">
        <v>12</v>
      </c>
      <c r="C30" s="113"/>
      <c r="D30" s="91">
        <v>0</v>
      </c>
      <c r="E30" s="113"/>
      <c r="F30" s="91">
        <v>0</v>
      </c>
      <c r="G30" s="113"/>
      <c r="H30" s="113">
        <v>6353249325</v>
      </c>
      <c r="I30" s="113"/>
      <c r="J30" s="114">
        <v>3178049289</v>
      </c>
      <c r="M30" s="46"/>
      <c r="N30" s="46"/>
    </row>
    <row r="31" spans="1:14" ht="18.75" customHeight="1" x14ac:dyDescent="0.3">
      <c r="A31" s="43" t="s">
        <v>215</v>
      </c>
      <c r="B31" s="110">
        <v>11</v>
      </c>
      <c r="C31" s="113"/>
      <c r="D31" s="113">
        <v>1495270201</v>
      </c>
      <c r="E31" s="113"/>
      <c r="F31" s="91">
        <v>0</v>
      </c>
      <c r="G31" s="113"/>
      <c r="H31" s="113">
        <v>1417186300</v>
      </c>
      <c r="I31" s="113"/>
      <c r="J31" s="91">
        <v>0</v>
      </c>
      <c r="M31" s="46"/>
      <c r="N31" s="46"/>
    </row>
    <row r="32" spans="1:14" ht="18.75" customHeight="1" x14ac:dyDescent="0.3">
      <c r="A32" s="43" t="s">
        <v>181</v>
      </c>
      <c r="B32" s="110">
        <v>11</v>
      </c>
      <c r="C32" s="113"/>
      <c r="D32" s="113">
        <v>1172352818</v>
      </c>
      <c r="E32" s="113"/>
      <c r="F32" s="106">
        <v>5945055</v>
      </c>
      <c r="G32" s="113"/>
      <c r="H32" s="113">
        <v>1180596955</v>
      </c>
      <c r="I32" s="113"/>
      <c r="J32" s="114">
        <v>6249995</v>
      </c>
      <c r="M32" s="46"/>
      <c r="N32" s="46"/>
    </row>
    <row r="33" spans="1:14" ht="18.75" customHeight="1" x14ac:dyDescent="0.3">
      <c r="A33" s="43" t="s">
        <v>198</v>
      </c>
      <c r="B33" s="110"/>
      <c r="C33" s="113"/>
      <c r="D33" s="91">
        <v>0</v>
      </c>
      <c r="E33" s="113"/>
      <c r="F33" s="91">
        <v>0</v>
      </c>
      <c r="G33" s="113"/>
      <c r="H33" s="113">
        <v>12225934</v>
      </c>
      <c r="I33" s="113"/>
      <c r="J33" s="114">
        <v>68865934</v>
      </c>
      <c r="M33" s="46"/>
      <c r="N33" s="46"/>
    </row>
    <row r="34" spans="1:14" ht="18.75" customHeight="1" x14ac:dyDescent="0.3">
      <c r="A34" s="43" t="s">
        <v>216</v>
      </c>
      <c r="B34" s="110"/>
      <c r="C34" s="113"/>
      <c r="D34" s="113">
        <v>58335648</v>
      </c>
      <c r="E34" s="113"/>
      <c r="F34" s="91">
        <v>0</v>
      </c>
      <c r="G34" s="113"/>
      <c r="H34" s="91">
        <v>0</v>
      </c>
      <c r="I34" s="113"/>
      <c r="J34" s="91">
        <v>0</v>
      </c>
      <c r="M34" s="46"/>
      <c r="N34" s="46"/>
    </row>
    <row r="35" spans="1:14" ht="18.75" customHeight="1" x14ac:dyDescent="0.3">
      <c r="A35" s="36" t="s">
        <v>182</v>
      </c>
      <c r="B35" s="110">
        <v>14</v>
      </c>
      <c r="C35" s="113"/>
      <c r="D35" s="113">
        <v>2507067573</v>
      </c>
      <c r="E35" s="113"/>
      <c r="F35" s="106">
        <v>1405912253</v>
      </c>
      <c r="G35" s="113"/>
      <c r="H35" s="113">
        <v>503508739</v>
      </c>
      <c r="I35" s="113"/>
      <c r="J35" s="114">
        <v>547369892</v>
      </c>
      <c r="M35" s="46"/>
      <c r="N35" s="46"/>
    </row>
    <row r="36" spans="1:14" ht="18.75" customHeight="1" x14ac:dyDescent="0.3">
      <c r="A36" s="36" t="s">
        <v>89</v>
      </c>
      <c r="B36" s="110"/>
      <c r="C36" s="113"/>
      <c r="D36" s="113">
        <v>133210744</v>
      </c>
      <c r="E36" s="113"/>
      <c r="F36" s="114">
        <v>181560080</v>
      </c>
      <c r="G36" s="113"/>
      <c r="H36" s="113">
        <v>133210744</v>
      </c>
      <c r="I36" s="113"/>
      <c r="J36" s="114">
        <v>181560080</v>
      </c>
      <c r="M36" s="46"/>
      <c r="N36" s="46"/>
    </row>
    <row r="37" spans="1:14" ht="18.75" customHeight="1" x14ac:dyDescent="0.3">
      <c r="A37" s="43" t="s">
        <v>125</v>
      </c>
      <c r="B37" s="110"/>
      <c r="C37" s="113"/>
      <c r="D37" s="113">
        <v>81982528</v>
      </c>
      <c r="E37" s="113"/>
      <c r="F37" s="106">
        <v>81223655</v>
      </c>
      <c r="G37" s="113"/>
      <c r="H37" s="113">
        <v>76556898</v>
      </c>
      <c r="I37" s="113"/>
      <c r="J37" s="113">
        <v>78132362</v>
      </c>
      <c r="M37" s="46"/>
      <c r="N37" s="46"/>
    </row>
    <row r="38" spans="1:14" ht="18.75" customHeight="1" x14ac:dyDescent="0.3">
      <c r="A38" s="43" t="s">
        <v>142</v>
      </c>
      <c r="B38" s="110"/>
      <c r="C38" s="113"/>
      <c r="D38" s="113">
        <v>383640792</v>
      </c>
      <c r="E38" s="113"/>
      <c r="F38" s="106">
        <v>311980934</v>
      </c>
      <c r="G38" s="113"/>
      <c r="H38" s="113">
        <v>14604720</v>
      </c>
      <c r="I38" s="113"/>
      <c r="J38" s="113">
        <v>24755368</v>
      </c>
      <c r="M38" s="46"/>
      <c r="N38" s="46"/>
    </row>
    <row r="39" spans="1:14" ht="18.75" customHeight="1" x14ac:dyDescent="0.3">
      <c r="A39" s="43" t="s">
        <v>165</v>
      </c>
      <c r="B39" s="110" t="s">
        <v>247</v>
      </c>
      <c r="C39" s="113"/>
      <c r="D39" s="113">
        <v>4027598813</v>
      </c>
      <c r="E39" s="113"/>
      <c r="F39" s="106">
        <v>1228507076</v>
      </c>
      <c r="G39" s="113"/>
      <c r="H39" s="91">
        <v>0</v>
      </c>
      <c r="I39" s="113"/>
      <c r="J39" s="91">
        <v>0</v>
      </c>
      <c r="M39" s="46"/>
      <c r="N39" s="46"/>
    </row>
    <row r="40" spans="1:14" ht="18.75" customHeight="1" x14ac:dyDescent="0.3">
      <c r="A40" s="43" t="s">
        <v>183</v>
      </c>
      <c r="B40" s="110"/>
      <c r="C40" s="113"/>
      <c r="D40" s="113">
        <v>829630024</v>
      </c>
      <c r="E40" s="113"/>
      <c r="F40" s="113">
        <v>335126240</v>
      </c>
      <c r="G40" s="113"/>
      <c r="H40" s="113">
        <v>293949604</v>
      </c>
      <c r="I40" s="113"/>
      <c r="J40" s="113">
        <v>149876939</v>
      </c>
      <c r="M40" s="46"/>
      <c r="N40" s="46"/>
    </row>
    <row r="41" spans="1:14" ht="18.75" customHeight="1" x14ac:dyDescent="0.3">
      <c r="A41" s="43" t="s">
        <v>42</v>
      </c>
      <c r="B41" s="57">
        <v>23</v>
      </c>
      <c r="C41" s="113"/>
      <c r="D41" s="113">
        <v>85965474</v>
      </c>
      <c r="E41" s="113"/>
      <c r="F41" s="113">
        <v>97591932</v>
      </c>
      <c r="G41" s="113"/>
      <c r="H41" s="91">
        <v>0</v>
      </c>
      <c r="I41" s="113"/>
      <c r="J41" s="113">
        <v>53267108</v>
      </c>
      <c r="M41" s="46"/>
      <c r="N41" s="46"/>
    </row>
    <row r="42" spans="1:14" ht="18.75" customHeight="1" x14ac:dyDescent="0.3">
      <c r="A42" s="43" t="s">
        <v>162</v>
      </c>
      <c r="B42" s="57"/>
      <c r="C42" s="113"/>
      <c r="D42" s="113"/>
      <c r="E42" s="113"/>
      <c r="F42" s="113"/>
      <c r="G42" s="113"/>
      <c r="H42" s="113"/>
      <c r="I42" s="113"/>
      <c r="J42" s="113"/>
      <c r="M42" s="46"/>
      <c r="N42" s="46"/>
    </row>
    <row r="43" spans="1:14" ht="18.75" customHeight="1" x14ac:dyDescent="0.3">
      <c r="A43" s="43" t="s">
        <v>163</v>
      </c>
      <c r="B43" s="110" t="s">
        <v>248</v>
      </c>
      <c r="C43" s="113"/>
      <c r="D43" s="113">
        <v>187395198</v>
      </c>
      <c r="E43" s="113"/>
      <c r="F43" s="113">
        <v>157317297</v>
      </c>
      <c r="G43" s="113"/>
      <c r="H43" s="113">
        <v>143247718</v>
      </c>
      <c r="I43" s="91"/>
      <c r="J43" s="106">
        <v>142901001</v>
      </c>
      <c r="M43" s="46"/>
      <c r="N43" s="46"/>
    </row>
    <row r="44" spans="1:14" ht="18.75" customHeight="1" x14ac:dyDescent="0.3">
      <c r="A44" s="43" t="s">
        <v>9</v>
      </c>
      <c r="B44" s="110"/>
      <c r="C44" s="113"/>
      <c r="D44" s="113">
        <v>103758289</v>
      </c>
      <c r="E44" s="113"/>
      <c r="F44" s="113">
        <v>412672990</v>
      </c>
      <c r="G44" s="113"/>
      <c r="H44" s="113">
        <v>5468484</v>
      </c>
      <c r="I44" s="91"/>
      <c r="J44" s="106">
        <v>363399373</v>
      </c>
      <c r="M44" s="46"/>
      <c r="N44" s="46"/>
    </row>
    <row r="45" spans="1:14" ht="18.75" customHeight="1" x14ac:dyDescent="0.3">
      <c r="A45" s="30" t="s">
        <v>10</v>
      </c>
      <c r="B45" s="69"/>
      <c r="C45" s="14"/>
      <c r="D45" s="115">
        <f>SUM(D26:D44)</f>
        <v>15952152836</v>
      </c>
      <c r="E45" s="14"/>
      <c r="F45" s="115">
        <f>SUM(F26:F44)</f>
        <v>4254947766</v>
      </c>
      <c r="G45" s="14"/>
      <c r="H45" s="28">
        <f>SUM(H26:H44)</f>
        <v>14737063578</v>
      </c>
      <c r="I45" s="14"/>
      <c r="J45" s="28">
        <f>SUM(J26:J44)</f>
        <v>4830713835</v>
      </c>
    </row>
    <row r="46" spans="1:14" ht="15" customHeight="1" x14ac:dyDescent="0.3">
      <c r="A46" s="30"/>
      <c r="B46" s="57"/>
      <c r="C46" s="41"/>
      <c r="D46" s="41"/>
      <c r="E46" s="41"/>
      <c r="F46" s="41"/>
      <c r="G46" s="41"/>
      <c r="H46" s="41"/>
      <c r="I46" s="41"/>
      <c r="J46" s="41"/>
    </row>
    <row r="47" spans="1:14" ht="18.75" customHeight="1" thickBot="1" x14ac:dyDescent="0.35">
      <c r="A47" s="30" t="s">
        <v>11</v>
      </c>
      <c r="B47" s="69"/>
      <c r="C47" s="14"/>
      <c r="D47" s="29">
        <f>SUM(D23,D45)</f>
        <v>19265372179</v>
      </c>
      <c r="E47" s="14"/>
      <c r="F47" s="29">
        <f>SUM(F23,F45)</f>
        <v>6136528629</v>
      </c>
      <c r="G47" s="14"/>
      <c r="H47" s="29">
        <f>SUM(H23,H45)</f>
        <v>15464288834</v>
      </c>
      <c r="I47" s="14"/>
      <c r="J47" s="29">
        <f>SUM(J23,J45)</f>
        <v>5207305424</v>
      </c>
      <c r="K47" s="78"/>
      <c r="L47" s="78"/>
      <c r="M47" s="78"/>
      <c r="N47" s="78"/>
    </row>
    <row r="48" spans="1:14" ht="18.75" customHeight="1" thickTop="1" x14ac:dyDescent="0.3">
      <c r="B48" s="46"/>
      <c r="C48" s="74"/>
      <c r="D48" s="73"/>
      <c r="E48" s="74"/>
      <c r="F48" s="73"/>
      <c r="G48" s="75"/>
      <c r="H48" s="73"/>
      <c r="I48" s="74"/>
      <c r="J48" s="73"/>
    </row>
    <row r="49" spans="1:14" ht="21" customHeight="1" x14ac:dyDescent="0.35">
      <c r="A49" s="32" t="s">
        <v>88</v>
      </c>
      <c r="B49" s="46"/>
      <c r="C49" s="74"/>
      <c r="D49" s="73"/>
      <c r="E49" s="74"/>
      <c r="F49" s="73"/>
      <c r="G49" s="75"/>
      <c r="H49" s="73"/>
      <c r="I49" s="74"/>
      <c r="J49" s="73"/>
    </row>
    <row r="50" spans="1:14" ht="21" customHeight="1" x14ac:dyDescent="0.3">
      <c r="A50" s="33" t="s">
        <v>47</v>
      </c>
      <c r="B50" s="46"/>
      <c r="C50" s="74"/>
      <c r="D50" s="73"/>
      <c r="E50" s="74"/>
      <c r="F50" s="73"/>
      <c r="G50" s="75"/>
      <c r="H50" s="73"/>
      <c r="I50" s="74"/>
      <c r="J50" s="73"/>
    </row>
    <row r="51" spans="1:14" ht="18.75" customHeight="1" x14ac:dyDescent="0.3">
      <c r="A51" s="164"/>
      <c r="B51" s="46"/>
      <c r="C51" s="74"/>
      <c r="D51" s="73"/>
      <c r="E51" s="74"/>
      <c r="F51" s="73"/>
      <c r="G51" s="75"/>
      <c r="H51" s="73"/>
      <c r="I51" s="74"/>
      <c r="J51" s="73"/>
    </row>
    <row r="52" spans="1:14" ht="18.75" customHeight="1" x14ac:dyDescent="0.3">
      <c r="B52" s="46"/>
      <c r="C52" s="46"/>
      <c r="D52" s="258" t="s">
        <v>0</v>
      </c>
      <c r="E52" s="258"/>
      <c r="F52" s="258"/>
      <c r="G52" s="75"/>
      <c r="H52" s="258" t="s">
        <v>36</v>
      </c>
      <c r="I52" s="258"/>
      <c r="J52" s="258"/>
    </row>
    <row r="53" spans="1:14" ht="18.75" customHeight="1" x14ac:dyDescent="0.3">
      <c r="A53" s="30"/>
      <c r="B53" s="158"/>
      <c r="C53" s="158"/>
      <c r="D53" s="258" t="s">
        <v>35</v>
      </c>
      <c r="E53" s="258"/>
      <c r="F53" s="258"/>
      <c r="G53" s="79"/>
      <c r="H53" s="258" t="s">
        <v>35</v>
      </c>
      <c r="I53" s="258"/>
      <c r="J53" s="258"/>
    </row>
    <row r="54" spans="1:14" ht="18.75" customHeight="1" x14ac:dyDescent="0.3">
      <c r="B54" s="46"/>
      <c r="C54" s="158"/>
      <c r="D54" s="259" t="s">
        <v>40</v>
      </c>
      <c r="E54" s="259"/>
      <c r="F54" s="259"/>
      <c r="G54" s="47"/>
      <c r="H54" s="259" t="s">
        <v>40</v>
      </c>
      <c r="I54" s="259"/>
      <c r="J54" s="259"/>
    </row>
    <row r="55" spans="1:14" ht="18.75" customHeight="1" x14ac:dyDescent="0.3">
      <c r="A55" s="30" t="s">
        <v>85</v>
      </c>
      <c r="B55" s="156" t="s">
        <v>2</v>
      </c>
      <c r="C55" s="47"/>
      <c r="D55" s="200">
        <v>2022</v>
      </c>
      <c r="E55" s="201"/>
      <c r="F55" s="224">
        <v>2021</v>
      </c>
      <c r="G55" s="201"/>
      <c r="H55" s="211">
        <v>2022</v>
      </c>
      <c r="I55" s="203"/>
      <c r="J55" s="224">
        <v>2021</v>
      </c>
    </row>
    <row r="56" spans="1:14" ht="16.5" customHeight="1" x14ac:dyDescent="0.3">
      <c r="B56" s="158"/>
      <c r="C56" s="158"/>
      <c r="D56" s="256" t="s">
        <v>67</v>
      </c>
      <c r="E56" s="256"/>
      <c r="F56" s="256"/>
      <c r="G56" s="256"/>
      <c r="H56" s="256"/>
      <c r="I56" s="256"/>
      <c r="J56" s="256"/>
    </row>
    <row r="57" spans="1:14" ht="18.75" customHeight="1" x14ac:dyDescent="0.3">
      <c r="A57" s="35" t="s">
        <v>12</v>
      </c>
      <c r="B57" s="156"/>
      <c r="C57" s="74"/>
      <c r="D57" s="73"/>
      <c r="E57" s="74"/>
      <c r="F57" s="73"/>
      <c r="G57" s="75"/>
      <c r="H57" s="73"/>
      <c r="I57" s="74"/>
      <c r="J57" s="73"/>
    </row>
    <row r="58" spans="1:14" ht="18.75" customHeight="1" x14ac:dyDescent="0.3">
      <c r="A58" s="43" t="s">
        <v>184</v>
      </c>
      <c r="B58" s="217"/>
      <c r="C58" s="74"/>
      <c r="D58" s="73"/>
      <c r="E58" s="74"/>
      <c r="F58" s="73"/>
      <c r="G58" s="75"/>
      <c r="H58" s="73"/>
      <c r="I58" s="74"/>
      <c r="J58" s="73"/>
    </row>
    <row r="59" spans="1:14" ht="18.75" customHeight="1" x14ac:dyDescent="0.3">
      <c r="A59" s="43" t="s">
        <v>185</v>
      </c>
      <c r="B59" s="156">
        <v>16</v>
      </c>
      <c r="C59" s="74"/>
      <c r="D59" s="73">
        <v>1201267783</v>
      </c>
      <c r="E59" s="74"/>
      <c r="F59" s="73">
        <v>223339661</v>
      </c>
      <c r="G59" s="75"/>
      <c r="H59" s="73">
        <v>674467967</v>
      </c>
      <c r="I59" s="74"/>
      <c r="J59" s="73">
        <v>148217305</v>
      </c>
    </row>
    <row r="60" spans="1:14" ht="18.75" customHeight="1" x14ac:dyDescent="0.3">
      <c r="A60" s="43" t="s">
        <v>13</v>
      </c>
      <c r="B60" s="156"/>
      <c r="C60" s="113"/>
      <c r="D60" s="73">
        <v>497400224</v>
      </c>
      <c r="E60" s="113"/>
      <c r="F60" s="113">
        <v>277402619</v>
      </c>
      <c r="G60" s="113"/>
      <c r="H60" s="73">
        <v>52448460</v>
      </c>
      <c r="I60" s="113"/>
      <c r="J60" s="113">
        <v>76111465</v>
      </c>
      <c r="K60" s="46"/>
      <c r="L60" s="46"/>
      <c r="M60" s="46"/>
      <c r="N60" s="46"/>
    </row>
    <row r="61" spans="1:14" ht="18.75" customHeight="1" x14ac:dyDescent="0.3">
      <c r="A61" s="43" t="s">
        <v>69</v>
      </c>
      <c r="B61" s="156">
        <v>17</v>
      </c>
      <c r="C61" s="113"/>
      <c r="D61" s="73">
        <v>815379558</v>
      </c>
      <c r="E61" s="113"/>
      <c r="F61" s="113">
        <v>1254550643</v>
      </c>
      <c r="G61" s="113"/>
      <c r="H61" s="73">
        <v>79667282</v>
      </c>
      <c r="I61" s="113"/>
      <c r="J61" s="113">
        <v>1066722650</v>
      </c>
      <c r="K61" s="46"/>
      <c r="L61" s="46"/>
      <c r="M61" s="46"/>
      <c r="N61" s="46"/>
    </row>
    <row r="62" spans="1:14" ht="18.75" customHeight="1" x14ac:dyDescent="0.3">
      <c r="A62" s="72" t="s">
        <v>90</v>
      </c>
      <c r="B62" s="156">
        <v>16</v>
      </c>
      <c r="C62" s="113"/>
      <c r="D62" s="73">
        <v>169791431</v>
      </c>
      <c r="E62" s="113"/>
      <c r="F62" s="113">
        <v>178427356</v>
      </c>
      <c r="G62" s="113"/>
      <c r="H62" s="73">
        <v>137153326</v>
      </c>
      <c r="I62" s="113"/>
      <c r="J62" s="113">
        <v>121868682</v>
      </c>
      <c r="K62" s="46"/>
      <c r="L62" s="46"/>
      <c r="M62" s="46"/>
      <c r="N62" s="46"/>
    </row>
    <row r="63" spans="1:14" ht="18.75" customHeight="1" x14ac:dyDescent="0.3">
      <c r="A63" s="43" t="s">
        <v>143</v>
      </c>
      <c r="B63" s="156">
        <v>16</v>
      </c>
      <c r="C63" s="113"/>
      <c r="D63" s="73">
        <v>163464594</v>
      </c>
      <c r="E63" s="113"/>
      <c r="F63" s="113">
        <v>133491973</v>
      </c>
      <c r="G63" s="113"/>
      <c r="H63" s="73">
        <v>10023074</v>
      </c>
      <c r="I63" s="113"/>
      <c r="J63" s="113">
        <v>11820497</v>
      </c>
      <c r="K63" s="46"/>
      <c r="L63" s="46"/>
      <c r="M63" s="46"/>
      <c r="N63" s="46"/>
    </row>
    <row r="64" spans="1:14" ht="18.75" customHeight="1" x14ac:dyDescent="0.3">
      <c r="A64" s="72" t="s">
        <v>199</v>
      </c>
      <c r="B64" s="156">
        <v>16</v>
      </c>
      <c r="C64" s="113"/>
      <c r="D64" s="73">
        <v>678828010</v>
      </c>
      <c r="E64" s="113"/>
      <c r="F64" s="91">
        <v>0</v>
      </c>
      <c r="G64" s="113"/>
      <c r="H64" s="73">
        <v>1021714000</v>
      </c>
      <c r="I64" s="113"/>
      <c r="J64" s="113">
        <v>491814000</v>
      </c>
      <c r="K64" s="46"/>
      <c r="L64" s="46"/>
      <c r="M64" s="46"/>
      <c r="N64" s="46"/>
    </row>
    <row r="65" spans="1:14" ht="18.75" customHeight="1" x14ac:dyDescent="0.3">
      <c r="A65" s="43" t="s">
        <v>30</v>
      </c>
      <c r="B65" s="156"/>
      <c r="C65" s="113"/>
      <c r="D65" s="73">
        <v>10042279</v>
      </c>
      <c r="E65" s="113"/>
      <c r="F65" s="113">
        <v>7458490</v>
      </c>
      <c r="G65" s="113"/>
      <c r="H65" s="91">
        <v>0</v>
      </c>
      <c r="I65" s="113"/>
      <c r="J65" s="91">
        <v>0</v>
      </c>
      <c r="K65" s="46"/>
      <c r="L65" s="46"/>
      <c r="M65" s="46"/>
      <c r="N65" s="46"/>
    </row>
    <row r="66" spans="1:14" ht="18.75" customHeight="1" x14ac:dyDescent="0.3">
      <c r="A66" s="43" t="s">
        <v>14</v>
      </c>
      <c r="B66" s="46"/>
      <c r="C66" s="113"/>
      <c r="D66" s="73">
        <v>69486402</v>
      </c>
      <c r="E66" s="113"/>
      <c r="F66" s="113">
        <v>12615408</v>
      </c>
      <c r="G66" s="113"/>
      <c r="H66" s="73">
        <v>4738999</v>
      </c>
      <c r="I66" s="113"/>
      <c r="J66" s="117">
        <v>4023758</v>
      </c>
      <c r="K66" s="46"/>
      <c r="L66" s="46"/>
      <c r="M66" s="46"/>
      <c r="N66" s="46"/>
    </row>
    <row r="67" spans="1:14" ht="18.75" customHeight="1" x14ac:dyDescent="0.3">
      <c r="A67" s="30" t="s">
        <v>15</v>
      </c>
      <c r="B67" s="156"/>
      <c r="C67" s="14"/>
      <c r="D67" s="28">
        <f>SUM(D59:D66)</f>
        <v>3605660281</v>
      </c>
      <c r="E67" s="14"/>
      <c r="F67" s="28">
        <f>SUM(F59:F66)</f>
        <v>2087286150</v>
      </c>
      <c r="G67" s="14"/>
      <c r="H67" s="28">
        <f>SUM(H59:H66)</f>
        <v>1980213108</v>
      </c>
      <c r="I67" s="14"/>
      <c r="J67" s="28">
        <f>SUM(J59:J66)</f>
        <v>1920578357</v>
      </c>
      <c r="K67" s="46"/>
      <c r="L67" s="46"/>
      <c r="M67" s="46"/>
      <c r="N67" s="46"/>
    </row>
    <row r="68" spans="1:14" ht="15" customHeight="1" x14ac:dyDescent="0.3">
      <c r="B68" s="156"/>
      <c r="C68" s="74"/>
      <c r="D68" s="74"/>
      <c r="E68" s="74"/>
      <c r="F68" s="74"/>
      <c r="G68" s="75"/>
      <c r="H68" s="74"/>
      <c r="I68" s="74"/>
      <c r="J68" s="74"/>
      <c r="K68" s="46"/>
      <c r="L68" s="46"/>
      <c r="M68" s="46"/>
      <c r="N68" s="46"/>
    </row>
    <row r="69" spans="1:14" ht="18.75" customHeight="1" x14ac:dyDescent="0.3">
      <c r="A69" s="35" t="s">
        <v>16</v>
      </c>
      <c r="B69" s="156"/>
      <c r="C69" s="74"/>
      <c r="D69" s="73"/>
      <c r="E69" s="74"/>
      <c r="F69" s="73"/>
      <c r="G69" s="75"/>
      <c r="H69" s="73"/>
      <c r="I69" s="74"/>
      <c r="J69" s="73"/>
      <c r="K69" s="46"/>
      <c r="L69" s="46"/>
      <c r="M69" s="46"/>
      <c r="N69" s="46"/>
    </row>
    <row r="70" spans="1:14" ht="18.75" customHeight="1" x14ac:dyDescent="0.3">
      <c r="A70" s="43" t="s">
        <v>205</v>
      </c>
      <c r="B70" s="111">
        <v>16</v>
      </c>
      <c r="C70" s="113"/>
      <c r="D70" s="73">
        <v>360902168</v>
      </c>
      <c r="E70" s="113"/>
      <c r="F70" s="114">
        <v>385755373</v>
      </c>
      <c r="G70" s="113"/>
      <c r="H70" s="73">
        <v>213553546</v>
      </c>
      <c r="I70" s="113"/>
      <c r="J70" s="114">
        <v>343184299</v>
      </c>
      <c r="K70" s="46"/>
      <c r="L70" s="46"/>
      <c r="M70" s="46"/>
      <c r="N70" s="46"/>
    </row>
    <row r="71" spans="1:14" ht="18.75" customHeight="1" x14ac:dyDescent="0.3">
      <c r="A71" s="43" t="s">
        <v>166</v>
      </c>
      <c r="B71" s="111">
        <v>16</v>
      </c>
      <c r="C71" s="113"/>
      <c r="D71" s="73">
        <v>152738560</v>
      </c>
      <c r="E71" s="113"/>
      <c r="F71" s="113">
        <v>218941099</v>
      </c>
      <c r="G71" s="113"/>
      <c r="H71" s="73">
        <v>3446409</v>
      </c>
      <c r="I71" s="113"/>
      <c r="J71" s="113">
        <v>12496615</v>
      </c>
      <c r="K71" s="46"/>
      <c r="L71" s="46"/>
      <c r="M71" s="46"/>
      <c r="N71" s="46"/>
    </row>
    <row r="72" spans="1:14" ht="18.75" customHeight="1" x14ac:dyDescent="0.3">
      <c r="A72" s="43" t="s">
        <v>217</v>
      </c>
      <c r="B72" s="111">
        <v>16</v>
      </c>
      <c r="C72" s="113"/>
      <c r="D72" s="73">
        <v>2967084635</v>
      </c>
      <c r="E72" s="113"/>
      <c r="F72" s="91">
        <v>0</v>
      </c>
      <c r="G72" s="113"/>
      <c r="H72" s="73">
        <v>2967084635</v>
      </c>
      <c r="I72" s="113"/>
      <c r="J72" s="91">
        <v>0</v>
      </c>
      <c r="K72" s="46"/>
      <c r="L72" s="46"/>
      <c r="M72" s="46"/>
      <c r="N72" s="46"/>
    </row>
    <row r="73" spans="1:14" ht="18.75" customHeight="1" x14ac:dyDescent="0.3">
      <c r="A73" s="43" t="s">
        <v>167</v>
      </c>
      <c r="B73" s="111">
        <v>23</v>
      </c>
      <c r="C73" s="113"/>
      <c r="D73" s="73">
        <v>165456214</v>
      </c>
      <c r="E73" s="113"/>
      <c r="F73" s="113">
        <v>22860913</v>
      </c>
      <c r="G73" s="113"/>
      <c r="H73" s="73">
        <v>35912839</v>
      </c>
      <c r="I73" s="113"/>
      <c r="J73" s="91">
        <v>0</v>
      </c>
      <c r="K73" s="46"/>
      <c r="L73" s="46"/>
      <c r="M73" s="46"/>
      <c r="N73" s="46"/>
    </row>
    <row r="74" spans="1:14" ht="18.75" customHeight="1" x14ac:dyDescent="0.3">
      <c r="A74" s="43" t="s">
        <v>186</v>
      </c>
      <c r="B74" s="111"/>
      <c r="C74" s="113"/>
      <c r="D74" s="73">
        <v>60298756</v>
      </c>
      <c r="E74" s="113"/>
      <c r="F74" s="113">
        <v>27926958</v>
      </c>
      <c r="G74" s="113"/>
      <c r="H74" s="73">
        <v>6469777</v>
      </c>
      <c r="I74" s="113"/>
      <c r="J74" s="113">
        <v>5783006</v>
      </c>
      <c r="K74" s="46"/>
      <c r="L74" s="46"/>
      <c r="M74" s="46"/>
      <c r="N74" s="46"/>
    </row>
    <row r="75" spans="1:14" ht="18.75" customHeight="1" x14ac:dyDescent="0.3">
      <c r="A75" s="43" t="s">
        <v>34</v>
      </c>
      <c r="B75" s="111"/>
      <c r="C75" s="113"/>
      <c r="D75" s="73">
        <v>3751658</v>
      </c>
      <c r="E75" s="113"/>
      <c r="F75" s="113">
        <v>5851255</v>
      </c>
      <c r="G75" s="113"/>
      <c r="H75" s="73">
        <v>62873</v>
      </c>
      <c r="I75" s="113"/>
      <c r="J75" s="113">
        <v>1141160</v>
      </c>
      <c r="K75" s="46"/>
      <c r="L75" s="46"/>
      <c r="M75" s="46"/>
      <c r="N75" s="46"/>
    </row>
    <row r="76" spans="1:14" ht="18.75" customHeight="1" x14ac:dyDescent="0.3">
      <c r="A76" s="30" t="s">
        <v>17</v>
      </c>
      <c r="B76" s="69"/>
      <c r="C76" s="14"/>
      <c r="D76" s="28">
        <f>SUM(D70:D75)</f>
        <v>3710231991</v>
      </c>
      <c r="E76" s="14"/>
      <c r="F76" s="28">
        <f>SUM(F70:F75)</f>
        <v>661335598</v>
      </c>
      <c r="G76" s="14"/>
      <c r="H76" s="28">
        <f>SUM(H70:H75)</f>
        <v>3226530079</v>
      </c>
      <c r="I76" s="14"/>
      <c r="J76" s="28">
        <f>SUM(J70:J75)</f>
        <v>362605080</v>
      </c>
      <c r="K76" s="46"/>
      <c r="L76" s="46"/>
      <c r="M76" s="46"/>
      <c r="N76" s="46"/>
    </row>
    <row r="77" spans="1:14" ht="15" customHeight="1" x14ac:dyDescent="0.3">
      <c r="A77" s="30"/>
      <c r="B77" s="69"/>
      <c r="C77" s="14"/>
      <c r="D77" s="14"/>
      <c r="E77" s="14"/>
      <c r="F77" s="14"/>
      <c r="G77" s="14"/>
      <c r="H77" s="14"/>
      <c r="I77" s="14"/>
      <c r="J77" s="14"/>
      <c r="K77" s="46"/>
      <c r="L77" s="46"/>
      <c r="M77" s="46"/>
      <c r="N77" s="46"/>
    </row>
    <row r="78" spans="1:14" ht="18.75" customHeight="1" x14ac:dyDescent="0.3">
      <c r="A78" s="30" t="s">
        <v>18</v>
      </c>
      <c r="B78" s="156"/>
      <c r="C78" s="78"/>
      <c r="D78" s="94">
        <f>SUM(D67,D76)</f>
        <v>7315892272</v>
      </c>
      <c r="E78" s="92"/>
      <c r="F78" s="94">
        <f>SUM(F67,F76)</f>
        <v>2748621748</v>
      </c>
      <c r="G78" s="92"/>
      <c r="H78" s="94">
        <f>SUM(H67,H76)</f>
        <v>5206743187</v>
      </c>
      <c r="I78" s="92"/>
      <c r="J78" s="94">
        <f>SUM(J67,J76)</f>
        <v>2283183437</v>
      </c>
      <c r="K78" s="46"/>
      <c r="L78" s="46"/>
      <c r="M78" s="46"/>
      <c r="N78" s="46"/>
    </row>
    <row r="79" spans="1:14" ht="15" customHeight="1" x14ac:dyDescent="0.3">
      <c r="B79" s="156"/>
      <c r="C79" s="74"/>
      <c r="D79" s="73"/>
      <c r="E79" s="74"/>
      <c r="F79" s="73"/>
      <c r="G79" s="75"/>
      <c r="H79" s="73"/>
      <c r="I79" s="74"/>
      <c r="J79" s="73"/>
      <c r="K79" s="46"/>
      <c r="L79" s="46"/>
      <c r="M79" s="46"/>
      <c r="N79" s="46"/>
    </row>
    <row r="80" spans="1:14" ht="18.75" customHeight="1" x14ac:dyDescent="0.3">
      <c r="A80" s="35" t="s">
        <v>70</v>
      </c>
      <c r="B80" s="156"/>
      <c r="C80" s="74"/>
      <c r="D80" s="73"/>
      <c r="E80" s="74"/>
      <c r="F80" s="73"/>
      <c r="G80" s="75"/>
      <c r="H80" s="73"/>
      <c r="I80" s="74"/>
      <c r="J80" s="73"/>
      <c r="K80" s="46"/>
      <c r="L80" s="46"/>
      <c r="M80" s="46"/>
      <c r="N80" s="46"/>
    </row>
    <row r="81" spans="1:14" ht="18.75" customHeight="1" x14ac:dyDescent="0.3">
      <c r="A81" s="43" t="s">
        <v>60</v>
      </c>
      <c r="B81" s="156">
        <v>18</v>
      </c>
      <c r="C81" s="74"/>
      <c r="D81" s="73"/>
      <c r="E81" s="74"/>
      <c r="F81" s="73"/>
      <c r="G81" s="75"/>
      <c r="H81" s="73"/>
      <c r="I81" s="74"/>
      <c r="J81" s="73"/>
      <c r="K81" s="46"/>
      <c r="L81" s="46"/>
      <c r="M81" s="46"/>
      <c r="N81" s="46"/>
    </row>
    <row r="82" spans="1:14" ht="18.75" customHeight="1" thickBot="1" x14ac:dyDescent="0.35">
      <c r="A82" s="43" t="s">
        <v>64</v>
      </c>
      <c r="B82" s="156"/>
      <c r="C82" s="113"/>
      <c r="D82" s="119">
        <v>2249389341</v>
      </c>
      <c r="E82" s="113"/>
      <c r="F82" s="119">
        <v>1365411624</v>
      </c>
      <c r="G82" s="113"/>
      <c r="H82" s="119">
        <v>2249389341</v>
      </c>
      <c r="I82" s="113"/>
      <c r="J82" s="119">
        <v>1365411624</v>
      </c>
      <c r="K82" s="46"/>
      <c r="L82" s="46"/>
      <c r="M82" s="46"/>
      <c r="N82" s="46"/>
    </row>
    <row r="83" spans="1:14" ht="18.75" customHeight="1" thickTop="1" x14ac:dyDescent="0.3">
      <c r="A83" s="43" t="s">
        <v>80</v>
      </c>
      <c r="B83" s="156"/>
      <c r="C83" s="113"/>
      <c r="D83" s="113">
        <v>1605985848</v>
      </c>
      <c r="E83" s="113"/>
      <c r="F83" s="113">
        <v>1201379956</v>
      </c>
      <c r="G83" s="113"/>
      <c r="H83" s="113">
        <v>1605985848</v>
      </c>
      <c r="I83" s="113"/>
      <c r="J83" s="113">
        <v>1201379956</v>
      </c>
      <c r="K83" s="46"/>
      <c r="L83" s="46"/>
      <c r="M83" s="46"/>
      <c r="N83" s="46"/>
    </row>
    <row r="84" spans="1:14" ht="18.75" customHeight="1" x14ac:dyDescent="0.3">
      <c r="A84" s="43" t="s">
        <v>65</v>
      </c>
      <c r="B84" s="110">
        <v>18</v>
      </c>
      <c r="C84" s="113"/>
      <c r="D84" s="113">
        <v>6453142824</v>
      </c>
      <c r="E84" s="113"/>
      <c r="F84" s="113">
        <v>1497031295</v>
      </c>
      <c r="G84" s="113"/>
      <c r="H84" s="113">
        <v>6453142824</v>
      </c>
      <c r="I84" s="113"/>
      <c r="J84" s="113">
        <v>1497031295</v>
      </c>
      <c r="K84" s="46"/>
      <c r="L84" s="46"/>
      <c r="M84" s="46"/>
      <c r="N84" s="46"/>
    </row>
    <row r="85" spans="1:14" ht="18.75" customHeight="1" x14ac:dyDescent="0.3">
      <c r="A85" s="43" t="s">
        <v>91</v>
      </c>
      <c r="B85" s="110"/>
      <c r="C85" s="113"/>
      <c r="D85" s="113"/>
      <c r="E85" s="113"/>
      <c r="F85" s="113"/>
      <c r="G85" s="113"/>
      <c r="H85" s="113"/>
      <c r="I85" s="113"/>
      <c r="J85" s="113"/>
      <c r="K85" s="46"/>
      <c r="L85" s="46"/>
      <c r="M85" s="46"/>
      <c r="N85" s="46"/>
    </row>
    <row r="86" spans="1:14" ht="18.75" customHeight="1" x14ac:dyDescent="0.3">
      <c r="A86" s="43" t="s">
        <v>92</v>
      </c>
      <c r="B86" s="110">
        <v>20</v>
      </c>
      <c r="C86" s="113"/>
      <c r="D86" s="113">
        <v>-42011799</v>
      </c>
      <c r="E86" s="113"/>
      <c r="F86" s="113">
        <v>-42011799</v>
      </c>
      <c r="G86" s="113"/>
      <c r="H86" s="91">
        <v>0</v>
      </c>
      <c r="I86" s="113"/>
      <c r="J86" s="91">
        <v>0</v>
      </c>
      <c r="K86" s="46"/>
      <c r="L86" s="46"/>
      <c r="M86" s="46"/>
      <c r="N86" s="46"/>
    </row>
    <row r="87" spans="1:14" ht="18.75" customHeight="1" x14ac:dyDescent="0.3">
      <c r="A87" s="43" t="s">
        <v>218</v>
      </c>
      <c r="B87" s="110"/>
      <c r="C87" s="113"/>
      <c r="D87" s="113"/>
      <c r="E87" s="113"/>
      <c r="F87" s="113"/>
      <c r="G87" s="113"/>
      <c r="H87" s="91"/>
      <c r="I87" s="113"/>
      <c r="J87" s="91"/>
      <c r="K87" s="46"/>
      <c r="L87" s="46"/>
      <c r="M87" s="46"/>
      <c r="N87" s="46"/>
    </row>
    <row r="88" spans="1:14" ht="18.75" customHeight="1" x14ac:dyDescent="0.3">
      <c r="A88" s="43" t="s">
        <v>236</v>
      </c>
      <c r="B88" s="110">
        <v>20</v>
      </c>
      <c r="C88" s="113"/>
      <c r="D88" s="113">
        <v>-146220486</v>
      </c>
      <c r="E88" s="113"/>
      <c r="F88" s="91">
        <v>0</v>
      </c>
      <c r="G88" s="113"/>
      <c r="H88" s="91">
        <v>0</v>
      </c>
      <c r="I88" s="113"/>
      <c r="J88" s="91">
        <v>0</v>
      </c>
      <c r="K88" s="46"/>
      <c r="L88" s="46"/>
      <c r="M88" s="46"/>
      <c r="N88" s="46"/>
    </row>
    <row r="89" spans="1:14" ht="18.75" customHeight="1" x14ac:dyDescent="0.3">
      <c r="A89" s="43" t="s">
        <v>94</v>
      </c>
      <c r="B89" s="110">
        <v>19</v>
      </c>
      <c r="C89" s="113"/>
      <c r="D89" s="113">
        <v>38178136</v>
      </c>
      <c r="E89" s="113"/>
      <c r="F89" s="113">
        <v>12066208</v>
      </c>
      <c r="G89" s="113"/>
      <c r="H89" s="113">
        <v>38178136</v>
      </c>
      <c r="I89" s="113"/>
      <c r="J89" s="113">
        <v>12066208</v>
      </c>
      <c r="K89" s="46"/>
      <c r="L89" s="46"/>
      <c r="M89" s="46"/>
      <c r="N89" s="46"/>
    </row>
    <row r="90" spans="1:14" ht="18.75" customHeight="1" x14ac:dyDescent="0.3">
      <c r="A90" s="43" t="s">
        <v>54</v>
      </c>
      <c r="B90" s="156"/>
      <c r="C90" s="113"/>
      <c r="D90" s="113"/>
      <c r="E90" s="113"/>
      <c r="F90" s="116"/>
      <c r="G90" s="120"/>
      <c r="H90" s="113"/>
      <c r="I90" s="118"/>
      <c r="J90" s="121"/>
      <c r="K90" s="46"/>
      <c r="L90" s="46"/>
      <c r="M90" s="46"/>
      <c r="N90" s="46"/>
    </row>
    <row r="91" spans="1:14" ht="18.75" customHeight="1" x14ac:dyDescent="0.3">
      <c r="A91" s="43" t="s">
        <v>55</v>
      </c>
      <c r="B91" s="156"/>
      <c r="C91" s="113"/>
      <c r="D91" s="113"/>
      <c r="E91" s="113"/>
      <c r="F91" s="116"/>
      <c r="G91" s="120"/>
      <c r="H91" s="113"/>
      <c r="I91" s="118"/>
      <c r="J91" s="121"/>
      <c r="K91" s="46"/>
      <c r="L91" s="46"/>
      <c r="M91" s="46"/>
      <c r="N91" s="46"/>
    </row>
    <row r="92" spans="1:14" ht="18.75" customHeight="1" x14ac:dyDescent="0.3">
      <c r="A92" s="43" t="s">
        <v>56</v>
      </c>
      <c r="B92" s="169">
        <v>20</v>
      </c>
      <c r="C92" s="113"/>
      <c r="D92" s="113">
        <v>119400000</v>
      </c>
      <c r="E92" s="113"/>
      <c r="F92" s="113">
        <v>18000000</v>
      </c>
      <c r="G92" s="113"/>
      <c r="H92" s="113">
        <v>119400000</v>
      </c>
      <c r="I92" s="113"/>
      <c r="J92" s="113">
        <v>18000000</v>
      </c>
    </row>
    <row r="93" spans="1:14" ht="18.75" customHeight="1" x14ac:dyDescent="0.3">
      <c r="A93" s="43" t="s">
        <v>57</v>
      </c>
      <c r="B93" s="156"/>
      <c r="C93" s="113"/>
      <c r="D93" s="113">
        <v>1467798665</v>
      </c>
      <c r="E93" s="113"/>
      <c r="F93" s="122">
        <v>250844061</v>
      </c>
      <c r="G93" s="113"/>
      <c r="H93" s="113">
        <v>2040838839</v>
      </c>
      <c r="I93" s="113"/>
      <c r="J93" s="122">
        <v>195644528</v>
      </c>
    </row>
    <row r="94" spans="1:14" s="37" customFormat="1" ht="18.75" customHeight="1" x14ac:dyDescent="0.3">
      <c r="A94" s="30" t="s">
        <v>144</v>
      </c>
      <c r="B94" s="102"/>
      <c r="C94" s="125"/>
      <c r="D94" s="234">
        <f>SUM(D83:D93)</f>
        <v>9496273188</v>
      </c>
      <c r="E94" s="125"/>
      <c r="F94" s="125">
        <f>SUM(F83:F93)</f>
        <v>2937309721</v>
      </c>
      <c r="G94" s="125"/>
      <c r="H94" s="234">
        <f>SUM(H83:H93)</f>
        <v>10257545647</v>
      </c>
      <c r="I94" s="125"/>
      <c r="J94" s="125">
        <f>SUM(J83:J93)</f>
        <v>2924121987</v>
      </c>
    </row>
    <row r="95" spans="1:14" ht="18.75" customHeight="1" x14ac:dyDescent="0.3">
      <c r="A95" s="43" t="s">
        <v>93</v>
      </c>
      <c r="B95" s="169">
        <v>13</v>
      </c>
      <c r="C95" s="113"/>
      <c r="D95" s="113">
        <v>2453206719</v>
      </c>
      <c r="E95" s="113"/>
      <c r="F95" s="113">
        <v>450597160</v>
      </c>
      <c r="G95" s="113"/>
      <c r="H95" s="91">
        <v>0</v>
      </c>
      <c r="I95" s="113"/>
      <c r="J95" s="91">
        <v>0</v>
      </c>
    </row>
    <row r="96" spans="1:14" ht="18.75" customHeight="1" x14ac:dyDescent="0.3">
      <c r="A96" s="30" t="s">
        <v>71</v>
      </c>
      <c r="B96" s="156"/>
      <c r="C96" s="14"/>
      <c r="D96" s="28">
        <f>SUM(D94:D95)</f>
        <v>11949479907</v>
      </c>
      <c r="E96" s="14"/>
      <c r="F96" s="28">
        <f>SUM(F94:F95)</f>
        <v>3387906881</v>
      </c>
      <c r="G96" s="14"/>
      <c r="H96" s="28">
        <f>SUM(H94:H95)</f>
        <v>10257545647</v>
      </c>
      <c r="I96" s="14"/>
      <c r="J96" s="28">
        <f>SUM(J94:J95)</f>
        <v>2924121987</v>
      </c>
    </row>
    <row r="97" spans="1:14" ht="15" customHeight="1" x14ac:dyDescent="0.3">
      <c r="A97" s="30"/>
      <c r="B97" s="156"/>
      <c r="C97" s="74"/>
      <c r="D97" s="73"/>
      <c r="E97" s="74"/>
      <c r="F97" s="73"/>
      <c r="G97" s="75"/>
      <c r="H97" s="73"/>
      <c r="I97" s="74"/>
      <c r="J97" s="73"/>
    </row>
    <row r="98" spans="1:14" ht="18.75" customHeight="1" thickBot="1" x14ac:dyDescent="0.35">
      <c r="A98" s="30" t="s">
        <v>72</v>
      </c>
      <c r="B98" s="156"/>
      <c r="C98" s="80"/>
      <c r="D98" s="81">
        <f>SUM(D78,D96)</f>
        <v>19265372179</v>
      </c>
      <c r="E98" s="80"/>
      <c r="F98" s="81">
        <f>SUM(F78,F96)</f>
        <v>6136528629</v>
      </c>
      <c r="G98" s="80"/>
      <c r="H98" s="81">
        <f>SUM(H78,H96)</f>
        <v>15464288834</v>
      </c>
      <c r="I98" s="80"/>
      <c r="J98" s="81">
        <f>SUM(J78,J96)</f>
        <v>5207305424</v>
      </c>
      <c r="K98" s="78"/>
      <c r="L98" s="104"/>
      <c r="M98" s="78"/>
      <c r="N98" s="78"/>
    </row>
    <row r="99" spans="1:14" ht="18.75" customHeight="1" thickTop="1" x14ac:dyDescent="0.3">
      <c r="A99" s="46"/>
      <c r="C99" s="74"/>
      <c r="D99" s="73"/>
      <c r="E99" s="74"/>
      <c r="F99" s="73"/>
      <c r="G99" s="75"/>
      <c r="H99" s="73"/>
      <c r="I99" s="74"/>
      <c r="J99" s="73"/>
      <c r="K99" s="46"/>
      <c r="L99" s="46"/>
      <c r="M99" s="46"/>
      <c r="N99" s="46"/>
    </row>
    <row r="100" spans="1:14" ht="18.75" customHeight="1" x14ac:dyDescent="0.3">
      <c r="A100" s="46"/>
      <c r="C100" s="74"/>
      <c r="D100" s="193">
        <f>D98-D47</f>
        <v>0</v>
      </c>
      <c r="E100" s="193"/>
      <c r="F100" s="193">
        <f>F98-F47</f>
        <v>0</v>
      </c>
      <c r="G100" s="194"/>
      <c r="H100" s="193">
        <f>H98-H47</f>
        <v>0</v>
      </c>
      <c r="I100" s="193"/>
      <c r="J100" s="193">
        <f>J98-J47</f>
        <v>0</v>
      </c>
      <c r="K100" s="193"/>
      <c r="L100" s="193"/>
      <c r="M100" s="46"/>
      <c r="N100" s="46"/>
    </row>
    <row r="101" spans="1:14" ht="18.75" customHeight="1" x14ac:dyDescent="0.3">
      <c r="A101" s="46"/>
      <c r="C101" s="74"/>
      <c r="D101" s="73"/>
      <c r="E101" s="74"/>
      <c r="F101" s="73"/>
      <c r="G101" s="75"/>
      <c r="H101" s="73"/>
      <c r="I101" s="74"/>
      <c r="J101" s="73"/>
      <c r="K101" s="46"/>
      <c r="L101" s="46"/>
      <c r="M101" s="46"/>
      <c r="N101" s="46"/>
    </row>
    <row r="102" spans="1:14" ht="18.75" customHeight="1" x14ac:dyDescent="0.3">
      <c r="A102" s="46"/>
      <c r="C102" s="74"/>
      <c r="D102" s="73"/>
      <c r="E102" s="74"/>
      <c r="F102" s="73"/>
      <c r="G102" s="75"/>
      <c r="H102" s="73"/>
      <c r="I102" s="74"/>
      <c r="J102" s="73"/>
      <c r="K102" s="46"/>
      <c r="L102" s="46"/>
      <c r="M102" s="46"/>
      <c r="N102" s="46"/>
    </row>
    <row r="103" spans="1:14" ht="18.75" customHeight="1" x14ac:dyDescent="0.3">
      <c r="A103" s="46"/>
      <c r="C103" s="74"/>
      <c r="D103" s="73"/>
      <c r="E103" s="74"/>
      <c r="F103" s="73"/>
      <c r="G103" s="75"/>
      <c r="H103" s="73"/>
      <c r="I103" s="74"/>
      <c r="J103" s="73"/>
      <c r="K103" s="46"/>
      <c r="L103" s="46"/>
      <c r="M103" s="46"/>
      <c r="N103" s="46"/>
    </row>
    <row r="104" spans="1:14" ht="18.75" customHeight="1" x14ac:dyDescent="0.3">
      <c r="A104" s="46"/>
      <c r="C104" s="74"/>
      <c r="D104" s="73"/>
      <c r="E104" s="74"/>
      <c r="F104" s="73"/>
      <c r="G104" s="75"/>
      <c r="H104" s="73"/>
      <c r="I104" s="74"/>
      <c r="J104" s="73"/>
      <c r="K104" s="46"/>
      <c r="L104" s="46"/>
      <c r="M104" s="46"/>
      <c r="N104" s="46"/>
    </row>
  </sheetData>
  <mergeCells count="14">
    <mergeCell ref="D56:J56"/>
    <mergeCell ref="D4:F4"/>
    <mergeCell ref="H4:J4"/>
    <mergeCell ref="D5:F5"/>
    <mergeCell ref="H5:J5"/>
    <mergeCell ref="D8:J8"/>
    <mergeCell ref="D52:F52"/>
    <mergeCell ref="H52:J52"/>
    <mergeCell ref="D54:F54"/>
    <mergeCell ref="H54:J54"/>
    <mergeCell ref="D6:F6"/>
    <mergeCell ref="H6:J6"/>
    <mergeCell ref="D53:F53"/>
    <mergeCell ref="H53:J53"/>
  </mergeCells>
  <pageMargins left="0.8" right="0.6" top="0.48" bottom="0.5" header="0.5" footer="0.5"/>
  <pageSetup paperSize="9" scale="76" firstPageNumber="6" fitToHeight="0" orientation="portrait" useFirstPageNumber="1" r:id="rId1"/>
  <headerFooter alignWithMargins="0">
    <oddFooter>&amp;L   The accompanying notes form an integral part of the financial statements.
&amp;C&amp;P</oddFooter>
  </headerFooter>
  <rowBreaks count="1" manualBreakCount="1">
    <brk id="4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88"/>
  <sheetViews>
    <sheetView view="pageBreakPreview" topLeftCell="A52" zoomScaleNormal="100" zoomScaleSheetLayoutView="100" workbookViewId="0">
      <selection activeCell="H55" sqref="H55:J55"/>
    </sheetView>
  </sheetViews>
  <sheetFormatPr defaultColWidth="9.1796875" defaultRowHeight="18.75" customHeight="1" x14ac:dyDescent="0.3"/>
  <cols>
    <col min="1" max="1" width="44.6328125" style="43" customWidth="1"/>
    <col min="2" max="2" width="7.1796875" style="46" customWidth="1"/>
    <col min="3" max="3" width="1.81640625" style="48" customWidth="1"/>
    <col min="4" max="4" width="14.08984375" style="46" customWidth="1"/>
    <col min="5" max="5" width="1.81640625" style="48" customWidth="1"/>
    <col min="6" max="6" width="14.08984375" style="46" customWidth="1"/>
    <col min="7" max="7" width="1.81640625" style="39" customWidth="1"/>
    <col min="8" max="8" width="14.08984375" style="46" customWidth="1"/>
    <col min="9" max="9" width="1.81640625" style="48" customWidth="1"/>
    <col min="10" max="10" width="14.08984375" style="46" customWidth="1"/>
    <col min="11" max="16384" width="9.1796875" style="46"/>
  </cols>
  <sheetData>
    <row r="1" spans="1:10" ht="18.75" customHeight="1" x14ac:dyDescent="0.35">
      <c r="A1" s="32" t="s">
        <v>88</v>
      </c>
    </row>
    <row r="2" spans="1:10" ht="18.75" customHeight="1" x14ac:dyDescent="0.3">
      <c r="A2" s="33" t="s">
        <v>73</v>
      </c>
    </row>
    <row r="3" spans="1:10" ht="18.75" customHeight="1" x14ac:dyDescent="0.3">
      <c r="A3" s="63"/>
    </row>
    <row r="4" spans="1:10" ht="18.75" customHeight="1" x14ac:dyDescent="0.3">
      <c r="C4" s="46"/>
      <c r="D4" s="257" t="s">
        <v>0</v>
      </c>
      <c r="E4" s="257"/>
      <c r="F4" s="257"/>
      <c r="H4" s="257" t="s">
        <v>36</v>
      </c>
      <c r="I4" s="257"/>
      <c r="J4" s="257"/>
    </row>
    <row r="5" spans="1:10" ht="18.75" customHeight="1" x14ac:dyDescent="0.3">
      <c r="B5" s="158"/>
      <c r="C5" s="158"/>
      <c r="D5" s="257" t="s">
        <v>35</v>
      </c>
      <c r="E5" s="257"/>
      <c r="F5" s="257"/>
      <c r="G5" s="25"/>
      <c r="H5" s="257" t="s">
        <v>35</v>
      </c>
      <c r="I5" s="257"/>
      <c r="J5" s="257"/>
    </row>
    <row r="6" spans="1:10" ht="18.75" customHeight="1" x14ac:dyDescent="0.3">
      <c r="B6" s="158"/>
      <c r="C6" s="158"/>
      <c r="D6" s="262" t="s">
        <v>270</v>
      </c>
      <c r="E6" s="262"/>
      <c r="F6" s="262"/>
      <c r="G6" s="25"/>
      <c r="H6" s="262" t="s">
        <v>270</v>
      </c>
      <c r="I6" s="262"/>
      <c r="J6" s="262"/>
    </row>
    <row r="7" spans="1:10" ht="18.75" customHeight="1" x14ac:dyDescent="0.3">
      <c r="B7" s="158"/>
      <c r="C7" s="158"/>
      <c r="D7" s="260" t="s">
        <v>40</v>
      </c>
      <c r="E7" s="261"/>
      <c r="F7" s="261"/>
      <c r="G7" s="25"/>
      <c r="H7" s="260" t="s">
        <v>40</v>
      </c>
      <c r="I7" s="261"/>
      <c r="J7" s="261"/>
    </row>
    <row r="8" spans="1:10" ht="18.75" customHeight="1" x14ac:dyDescent="0.3">
      <c r="B8" s="156" t="s">
        <v>2</v>
      </c>
      <c r="C8" s="47"/>
      <c r="D8" s="202">
        <v>2022</v>
      </c>
      <c r="E8" s="203"/>
      <c r="F8" s="224">
        <v>2021</v>
      </c>
      <c r="G8" s="203"/>
      <c r="H8" s="211">
        <v>2022</v>
      </c>
      <c r="I8" s="203"/>
      <c r="J8" s="224">
        <v>2021</v>
      </c>
    </row>
    <row r="9" spans="1:10" ht="18.75" customHeight="1" x14ac:dyDescent="0.3">
      <c r="B9" s="156"/>
      <c r="C9" s="156"/>
      <c r="D9" s="256" t="s">
        <v>67</v>
      </c>
      <c r="E9" s="256"/>
      <c r="F9" s="256"/>
      <c r="G9" s="256"/>
      <c r="H9" s="256"/>
      <c r="I9" s="256"/>
      <c r="J9" s="256"/>
    </row>
    <row r="10" spans="1:10" ht="18.75" customHeight="1" x14ac:dyDescent="0.3">
      <c r="A10" s="35" t="s">
        <v>86</v>
      </c>
      <c r="B10" s="156"/>
    </row>
    <row r="11" spans="1:10" ht="18.75" customHeight="1" x14ac:dyDescent="0.3">
      <c r="A11" s="43" t="s">
        <v>95</v>
      </c>
      <c r="B11" s="156"/>
      <c r="D11" s="151">
        <v>2007435911</v>
      </c>
      <c r="F11" s="151">
        <v>1191558212</v>
      </c>
      <c r="G11" s="116"/>
      <c r="H11" s="151">
        <v>411413658</v>
      </c>
      <c r="I11" s="116"/>
      <c r="J11" s="116">
        <v>563141206</v>
      </c>
    </row>
    <row r="12" spans="1:10" ht="18.75" customHeight="1" x14ac:dyDescent="0.3">
      <c r="A12" s="43" t="s">
        <v>96</v>
      </c>
      <c r="B12" s="156"/>
      <c r="C12" s="113"/>
      <c r="D12" s="151">
        <v>2684607158</v>
      </c>
      <c r="E12" s="113"/>
      <c r="F12" s="113">
        <v>665442315</v>
      </c>
      <c r="G12" s="113"/>
      <c r="H12" s="151">
        <v>51589259</v>
      </c>
      <c r="I12" s="113"/>
      <c r="J12" s="113">
        <v>12892733</v>
      </c>
    </row>
    <row r="13" spans="1:10" ht="18.75" customHeight="1" x14ac:dyDescent="0.3">
      <c r="A13" s="43" t="s">
        <v>98</v>
      </c>
      <c r="B13" s="156"/>
      <c r="C13" s="113"/>
      <c r="D13" s="151">
        <v>271144526</v>
      </c>
      <c r="E13" s="113"/>
      <c r="F13" s="113">
        <v>238802617</v>
      </c>
      <c r="G13" s="113"/>
      <c r="H13" s="151">
        <v>265059159</v>
      </c>
      <c r="I13" s="113"/>
      <c r="J13" s="144">
        <v>236911004</v>
      </c>
    </row>
    <row r="14" spans="1:10" ht="18.75" customHeight="1" x14ac:dyDescent="0.3">
      <c r="A14" s="43" t="s">
        <v>219</v>
      </c>
      <c r="B14" s="156"/>
      <c r="C14" s="113"/>
      <c r="D14" s="151">
        <v>90768988</v>
      </c>
      <c r="E14" s="113"/>
      <c r="F14" s="113">
        <v>31037607</v>
      </c>
      <c r="G14" s="113"/>
      <c r="H14" s="151">
        <v>13935651</v>
      </c>
      <c r="I14" s="113"/>
      <c r="J14" s="113">
        <v>31037607</v>
      </c>
    </row>
    <row r="15" spans="1:10" ht="18.75" customHeight="1" x14ac:dyDescent="0.3">
      <c r="A15" s="43" t="s">
        <v>220</v>
      </c>
      <c r="B15" s="227"/>
      <c r="C15" s="113"/>
      <c r="D15" s="151">
        <v>4500000</v>
      </c>
      <c r="E15" s="113"/>
      <c r="F15" s="91">
        <v>0</v>
      </c>
      <c r="G15" s="113"/>
      <c r="H15" s="151">
        <v>671322015</v>
      </c>
      <c r="I15" s="113"/>
      <c r="J15" s="91">
        <v>0</v>
      </c>
    </row>
    <row r="16" spans="1:10" ht="18.75" customHeight="1" x14ac:dyDescent="0.3">
      <c r="A16" s="43" t="s">
        <v>19</v>
      </c>
      <c r="B16" s="156"/>
      <c r="C16" s="113"/>
      <c r="D16" s="151">
        <v>266928002</v>
      </c>
      <c r="E16" s="113"/>
      <c r="F16" s="113">
        <v>212270061</v>
      </c>
      <c r="G16" s="113"/>
      <c r="H16" s="151">
        <v>132796013</v>
      </c>
      <c r="I16" s="113"/>
      <c r="J16" s="113">
        <v>45953618</v>
      </c>
    </row>
    <row r="17" spans="1:17" ht="18.75" customHeight="1" x14ac:dyDescent="0.3">
      <c r="A17" s="30" t="s">
        <v>87</v>
      </c>
      <c r="B17" s="156">
        <v>21</v>
      </c>
      <c r="C17" s="14"/>
      <c r="D17" s="28">
        <f>SUM(D11:D16)</f>
        <v>5325384585</v>
      </c>
      <c r="E17" s="14"/>
      <c r="F17" s="28">
        <f>SUM(F11:F16)</f>
        <v>2339110812</v>
      </c>
      <c r="G17" s="14"/>
      <c r="H17" s="28">
        <f>SUM(H11:H16)</f>
        <v>1546115755</v>
      </c>
      <c r="I17" s="14"/>
      <c r="J17" s="28">
        <f>SUM(J11:J16)</f>
        <v>889936168</v>
      </c>
    </row>
    <row r="18" spans="1:17" ht="18.75" customHeight="1" x14ac:dyDescent="0.3">
      <c r="B18" s="156"/>
      <c r="C18" s="41"/>
      <c r="D18" s="45"/>
      <c r="E18" s="41"/>
      <c r="F18" s="45"/>
      <c r="G18" s="49"/>
      <c r="H18" s="45"/>
      <c r="I18" s="41"/>
      <c r="J18" s="45"/>
    </row>
    <row r="19" spans="1:17" ht="18.75" customHeight="1" x14ac:dyDescent="0.3">
      <c r="A19" s="35" t="s">
        <v>20</v>
      </c>
      <c r="B19" s="156"/>
      <c r="C19" s="41"/>
      <c r="D19" s="45"/>
      <c r="E19" s="41"/>
      <c r="F19" s="45"/>
      <c r="G19" s="49"/>
      <c r="H19" s="45"/>
      <c r="I19" s="41"/>
      <c r="J19" s="45"/>
    </row>
    <row r="20" spans="1:17" ht="18.75" customHeight="1" x14ac:dyDescent="0.3">
      <c r="A20" s="43" t="s">
        <v>97</v>
      </c>
      <c r="B20" s="156"/>
      <c r="C20" s="116"/>
      <c r="D20" s="116">
        <v>1491628390</v>
      </c>
      <c r="E20" s="116"/>
      <c r="F20" s="116">
        <v>852624120</v>
      </c>
      <c r="G20" s="116"/>
      <c r="H20" s="116">
        <v>273068618</v>
      </c>
      <c r="I20" s="116"/>
      <c r="J20" s="116">
        <v>383903481</v>
      </c>
    </row>
    <row r="21" spans="1:17" ht="18.75" customHeight="1" x14ac:dyDescent="0.3">
      <c r="A21" s="43" t="s">
        <v>204</v>
      </c>
      <c r="B21" s="156">
        <v>9</v>
      </c>
      <c r="C21" s="116"/>
      <c r="D21" s="116">
        <v>2074102167</v>
      </c>
      <c r="E21" s="116"/>
      <c r="F21" s="116">
        <v>436511868</v>
      </c>
      <c r="G21" s="116"/>
      <c r="H21" s="116">
        <v>8759149</v>
      </c>
      <c r="I21" s="116"/>
      <c r="J21" s="116">
        <v>11721930</v>
      </c>
    </row>
    <row r="22" spans="1:17" ht="18.75" customHeight="1" x14ac:dyDescent="0.3">
      <c r="A22" s="43" t="s">
        <v>100</v>
      </c>
      <c r="B22" s="156"/>
      <c r="C22" s="116"/>
      <c r="D22" s="116">
        <v>88071580</v>
      </c>
      <c r="E22" s="116"/>
      <c r="F22" s="116">
        <v>87735888</v>
      </c>
      <c r="G22" s="116"/>
      <c r="H22" s="116">
        <v>86029618</v>
      </c>
      <c r="I22" s="116"/>
      <c r="J22" s="116">
        <v>87500207</v>
      </c>
    </row>
    <row r="23" spans="1:17" ht="18.75" customHeight="1" x14ac:dyDescent="0.3">
      <c r="A23" s="43" t="s">
        <v>99</v>
      </c>
      <c r="B23" s="156"/>
      <c r="C23" s="113"/>
      <c r="D23" s="116">
        <v>497011364</v>
      </c>
      <c r="E23" s="113"/>
      <c r="F23" s="113">
        <v>287121371</v>
      </c>
      <c r="G23" s="113"/>
      <c r="H23" s="116">
        <v>65269117</v>
      </c>
      <c r="I23" s="113"/>
      <c r="J23" s="113">
        <v>59823970</v>
      </c>
    </row>
    <row r="24" spans="1:17" ht="18.75" customHeight="1" x14ac:dyDescent="0.3">
      <c r="A24" s="43" t="s">
        <v>38</v>
      </c>
      <c r="B24" s="156"/>
      <c r="C24" s="113"/>
      <c r="D24" s="116">
        <v>683331543</v>
      </c>
      <c r="E24" s="113"/>
      <c r="F24" s="113">
        <v>271058349</v>
      </c>
      <c r="G24" s="113"/>
      <c r="H24" s="116">
        <v>309549894</v>
      </c>
      <c r="I24" s="113"/>
      <c r="J24" s="113">
        <v>166076473</v>
      </c>
      <c r="K24" s="116"/>
      <c r="L24" s="116"/>
      <c r="M24" s="116"/>
      <c r="N24" s="116"/>
      <c r="O24" s="116"/>
      <c r="P24" s="116"/>
      <c r="Q24" s="116"/>
    </row>
    <row r="25" spans="1:17" ht="18.75" customHeight="1" x14ac:dyDescent="0.3">
      <c r="A25" s="30" t="s">
        <v>21</v>
      </c>
      <c r="B25" s="156">
        <v>22</v>
      </c>
      <c r="C25" s="14"/>
      <c r="D25" s="28">
        <f>SUM(D20:D24)</f>
        <v>4834145044</v>
      </c>
      <c r="E25" s="14"/>
      <c r="F25" s="28">
        <f>SUM(F20:F24)</f>
        <v>1935051596</v>
      </c>
      <c r="G25" s="14"/>
      <c r="H25" s="28">
        <f>SUM(H20:H24)</f>
        <v>742676396</v>
      </c>
      <c r="I25" s="14"/>
      <c r="J25" s="28">
        <f>SUM(J20:J24)</f>
        <v>709026061</v>
      </c>
    </row>
    <row r="26" spans="1:17" ht="18.75" customHeight="1" x14ac:dyDescent="0.3">
      <c r="B26" s="156"/>
      <c r="C26" s="41"/>
      <c r="D26" s="45"/>
      <c r="E26" s="41"/>
      <c r="F26" s="45"/>
      <c r="G26" s="49"/>
      <c r="H26" s="45"/>
      <c r="I26" s="41"/>
      <c r="J26" s="45"/>
    </row>
    <row r="27" spans="1:17" s="37" customFormat="1" ht="18.75" customHeight="1" x14ac:dyDescent="0.3">
      <c r="A27" s="30" t="s">
        <v>145</v>
      </c>
      <c r="B27" s="102"/>
      <c r="C27" s="14"/>
      <c r="D27" s="205">
        <f>D17-D25</f>
        <v>491239541</v>
      </c>
      <c r="E27" s="14"/>
      <c r="F27" s="205">
        <f>F17-F25</f>
        <v>404059216</v>
      </c>
      <c r="G27" s="206"/>
      <c r="H27" s="205">
        <f>H17-H25</f>
        <v>803439359</v>
      </c>
      <c r="I27" s="14"/>
      <c r="J27" s="205">
        <f>J17-J25</f>
        <v>180910107</v>
      </c>
    </row>
    <row r="28" spans="1:17" ht="18.75" customHeight="1" x14ac:dyDescent="0.3">
      <c r="A28" s="43" t="s">
        <v>39</v>
      </c>
      <c r="B28" s="156"/>
      <c r="C28" s="113"/>
      <c r="D28" s="113">
        <v>-148499946</v>
      </c>
      <c r="E28" s="113"/>
      <c r="F28" s="113">
        <v>-37077628</v>
      </c>
      <c r="G28" s="113"/>
      <c r="H28" s="113">
        <v>-136870559</v>
      </c>
      <c r="I28" s="113"/>
      <c r="J28" s="113">
        <v>-22853247</v>
      </c>
    </row>
    <row r="29" spans="1:17" ht="18.75" customHeight="1" x14ac:dyDescent="0.3">
      <c r="A29" s="43" t="s">
        <v>221</v>
      </c>
      <c r="B29" s="156"/>
      <c r="C29" s="113"/>
      <c r="D29" s="113">
        <v>10123537</v>
      </c>
      <c r="E29" s="113"/>
      <c r="F29" s="113">
        <v>-58451363</v>
      </c>
      <c r="G29" s="113"/>
      <c r="H29" s="113">
        <v>10123537</v>
      </c>
      <c r="I29" s="113"/>
      <c r="J29" s="113">
        <v>-58451363</v>
      </c>
      <c r="K29" s="116"/>
      <c r="L29" s="116"/>
      <c r="M29" s="116"/>
      <c r="N29" s="116"/>
      <c r="O29" s="116"/>
      <c r="P29" s="116"/>
      <c r="Q29" s="116"/>
    </row>
    <row r="30" spans="1:17" ht="18.75" customHeight="1" x14ac:dyDescent="0.3">
      <c r="A30" s="43" t="s">
        <v>265</v>
      </c>
      <c r="B30" s="156"/>
      <c r="C30" s="113"/>
      <c r="D30" s="113">
        <v>-38699270</v>
      </c>
      <c r="E30" s="113"/>
      <c r="F30" s="113">
        <v>4276623</v>
      </c>
      <c r="G30" s="113"/>
      <c r="H30" s="113">
        <v>3658659</v>
      </c>
      <c r="I30" s="113"/>
      <c r="J30" s="113">
        <v>5340647</v>
      </c>
      <c r="K30" s="116"/>
      <c r="L30" s="116"/>
      <c r="M30" s="116"/>
      <c r="N30" s="116"/>
      <c r="O30" s="116"/>
      <c r="P30" s="116"/>
      <c r="Q30" s="116"/>
    </row>
    <row r="31" spans="1:17" ht="18.75" customHeight="1" x14ac:dyDescent="0.3">
      <c r="A31" s="43" t="s">
        <v>222</v>
      </c>
      <c r="B31" s="227"/>
      <c r="C31" s="113"/>
      <c r="D31" s="113"/>
      <c r="E31" s="113"/>
      <c r="F31" s="113"/>
      <c r="G31" s="113"/>
      <c r="H31" s="113"/>
      <c r="I31" s="113"/>
      <c r="J31" s="113"/>
      <c r="K31" s="116"/>
      <c r="L31" s="116"/>
      <c r="M31" s="116"/>
      <c r="N31" s="116"/>
      <c r="O31" s="116"/>
      <c r="P31" s="116"/>
      <c r="Q31" s="116"/>
    </row>
    <row r="32" spans="1:17" ht="18.75" customHeight="1" x14ac:dyDescent="0.3">
      <c r="A32" s="43" t="s">
        <v>223</v>
      </c>
      <c r="B32" s="227">
        <v>10</v>
      </c>
      <c r="C32" s="113"/>
      <c r="D32" s="113">
        <v>1404654033</v>
      </c>
      <c r="E32" s="113"/>
      <c r="F32" s="91">
        <v>0</v>
      </c>
      <c r="G32" s="113"/>
      <c r="H32" s="113">
        <v>1404654033</v>
      </c>
      <c r="I32" s="113"/>
      <c r="J32" s="91">
        <v>0</v>
      </c>
      <c r="K32" s="116"/>
      <c r="L32" s="116"/>
      <c r="M32" s="116"/>
      <c r="N32" s="116"/>
      <c r="O32" s="116"/>
      <c r="P32" s="116"/>
      <c r="Q32" s="116"/>
    </row>
    <row r="33" spans="1:19" ht="18.75" customHeight="1" x14ac:dyDescent="0.3">
      <c r="A33" s="43" t="s">
        <v>178</v>
      </c>
      <c r="B33" s="212"/>
      <c r="C33" s="113"/>
      <c r="D33" s="113"/>
      <c r="E33" s="113"/>
      <c r="F33" s="113"/>
      <c r="G33" s="113"/>
      <c r="H33" s="113"/>
      <c r="I33" s="113"/>
      <c r="J33" s="113"/>
      <c r="K33" s="116"/>
      <c r="L33" s="116"/>
      <c r="M33" s="116"/>
      <c r="N33" s="116"/>
      <c r="O33" s="116"/>
      <c r="P33" s="116"/>
      <c r="Q33" s="116"/>
    </row>
    <row r="34" spans="1:19" ht="18.75" customHeight="1" x14ac:dyDescent="0.3">
      <c r="A34" s="43" t="s">
        <v>179</v>
      </c>
      <c r="B34" s="212"/>
      <c r="C34" s="113"/>
      <c r="D34" s="113">
        <v>19086014</v>
      </c>
      <c r="E34" s="113"/>
      <c r="F34" s="122">
        <v>549558</v>
      </c>
      <c r="G34" s="113"/>
      <c r="H34" s="220">
        <v>0</v>
      </c>
      <c r="I34" s="113"/>
      <c r="J34" s="220">
        <v>0</v>
      </c>
      <c r="K34" s="116"/>
      <c r="L34" s="116"/>
      <c r="M34" s="116"/>
      <c r="N34" s="116"/>
      <c r="O34" s="116"/>
      <c r="P34" s="116"/>
      <c r="Q34" s="116"/>
    </row>
    <row r="35" spans="1:19" ht="18.75" customHeight="1" x14ac:dyDescent="0.3">
      <c r="A35" s="30" t="s">
        <v>101</v>
      </c>
      <c r="B35" s="156">
        <v>21</v>
      </c>
      <c r="C35" s="14"/>
      <c r="D35" s="235">
        <f>SUM(D27:D34)</f>
        <v>1737903909</v>
      </c>
      <c r="E35" s="14"/>
      <c r="F35" s="14">
        <f>SUM(F27:F34)</f>
        <v>313356406</v>
      </c>
      <c r="G35" s="14"/>
      <c r="H35" s="235">
        <f>SUM(H27:H34)</f>
        <v>2085005029</v>
      </c>
      <c r="I35" s="14"/>
      <c r="J35" s="14">
        <f>SUM(J27:J34)</f>
        <v>104946144</v>
      </c>
    </row>
    <row r="36" spans="1:19" ht="18.75" customHeight="1" x14ac:dyDescent="0.3">
      <c r="A36" s="43" t="s">
        <v>61</v>
      </c>
      <c r="B36" s="156">
        <v>23</v>
      </c>
      <c r="C36" s="113"/>
      <c r="D36" s="113">
        <v>-128667559</v>
      </c>
      <c r="E36" s="113"/>
      <c r="F36" s="113">
        <v>-55829497</v>
      </c>
      <c r="G36" s="113"/>
      <c r="H36" s="113">
        <v>-101264650</v>
      </c>
      <c r="I36" s="113"/>
      <c r="J36" s="113">
        <v>-24714218</v>
      </c>
      <c r="M36" s="112"/>
      <c r="N36" s="112"/>
      <c r="O36" s="112"/>
      <c r="P36" s="112"/>
      <c r="Q36" s="112"/>
      <c r="R36" s="112"/>
      <c r="S36" s="112"/>
    </row>
    <row r="37" spans="1:19" s="37" customFormat="1" ht="19.5" customHeight="1" thickBot="1" x14ac:dyDescent="0.35">
      <c r="A37" s="30" t="s">
        <v>102</v>
      </c>
      <c r="B37" s="156"/>
      <c r="C37" s="14"/>
      <c r="D37" s="52">
        <f>SUM(D35:D36)</f>
        <v>1609236350</v>
      </c>
      <c r="E37" s="14"/>
      <c r="F37" s="52">
        <f>SUM(F35:F36)</f>
        <v>257526909</v>
      </c>
      <c r="G37" s="14"/>
      <c r="H37" s="52">
        <f>SUM(H35:H36)</f>
        <v>1983740379</v>
      </c>
      <c r="I37" s="14"/>
      <c r="J37" s="52">
        <f>SUM(J35:J36)</f>
        <v>80231926</v>
      </c>
    </row>
    <row r="38" spans="1:19" s="37" customFormat="1" ht="19.5" customHeight="1" thickTop="1" x14ac:dyDescent="0.3">
      <c r="A38" s="30"/>
      <c r="B38" s="156"/>
      <c r="C38" s="14"/>
      <c r="D38" s="14"/>
      <c r="E38" s="14"/>
      <c r="F38" s="14"/>
      <c r="G38" s="14"/>
      <c r="H38" s="14"/>
      <c r="I38" s="14"/>
      <c r="J38" s="14"/>
    </row>
    <row r="39" spans="1:19" s="37" customFormat="1" ht="19.5" customHeight="1" x14ac:dyDescent="0.3">
      <c r="A39" s="30" t="s">
        <v>74</v>
      </c>
      <c r="B39" s="156"/>
      <c r="C39" s="14"/>
      <c r="D39" s="14"/>
      <c r="E39" s="14"/>
      <c r="F39" s="14"/>
      <c r="G39" s="14"/>
      <c r="H39" s="14"/>
      <c r="I39" s="14"/>
      <c r="J39" s="14"/>
    </row>
    <row r="40" spans="1:19" s="37" customFormat="1" ht="19.5" customHeight="1" x14ac:dyDescent="0.3">
      <c r="A40" s="35" t="s">
        <v>224</v>
      </c>
      <c r="B40" s="227"/>
      <c r="C40" s="14"/>
      <c r="D40" s="14"/>
      <c r="E40" s="14"/>
      <c r="F40" s="14"/>
      <c r="G40" s="14"/>
      <c r="H40" s="14"/>
      <c r="I40" s="14"/>
      <c r="J40" s="14"/>
    </row>
    <row r="41" spans="1:19" s="37" customFormat="1" ht="19.5" customHeight="1" x14ac:dyDescent="0.3">
      <c r="A41" s="43" t="s">
        <v>225</v>
      </c>
      <c r="B41" s="227"/>
      <c r="C41" s="14"/>
      <c r="D41" s="41">
        <v>14982184</v>
      </c>
      <c r="E41" s="41"/>
      <c r="F41" s="103">
        <v>0</v>
      </c>
      <c r="G41" s="41"/>
      <c r="H41" s="41">
        <v>2101237</v>
      </c>
      <c r="I41" s="14"/>
      <c r="J41" s="103">
        <v>0</v>
      </c>
    </row>
    <row r="42" spans="1:19" s="37" customFormat="1" ht="19.5" customHeight="1" x14ac:dyDescent="0.3">
      <c r="A42" s="43" t="s">
        <v>226</v>
      </c>
      <c r="B42" s="227"/>
      <c r="C42" s="14"/>
      <c r="D42" s="41"/>
      <c r="E42" s="41"/>
      <c r="F42" s="41"/>
      <c r="G42" s="41"/>
      <c r="H42" s="41"/>
      <c r="I42" s="14"/>
      <c r="J42" s="14"/>
    </row>
    <row r="43" spans="1:19" s="37" customFormat="1" ht="19.5" customHeight="1" x14ac:dyDescent="0.3">
      <c r="A43" s="43" t="s">
        <v>227</v>
      </c>
      <c r="B43" s="227"/>
      <c r="C43" s="14"/>
      <c r="D43" s="236">
        <v>-2996437</v>
      </c>
      <c r="E43" s="41"/>
      <c r="F43" s="152">
        <v>0</v>
      </c>
      <c r="G43" s="41"/>
      <c r="H43" s="236">
        <v>-420247</v>
      </c>
      <c r="I43" s="14"/>
      <c r="J43" s="152">
        <v>0</v>
      </c>
    </row>
    <row r="44" spans="1:19" s="37" customFormat="1" ht="19.5" customHeight="1" x14ac:dyDescent="0.3">
      <c r="A44" s="30" t="s">
        <v>228</v>
      </c>
      <c r="B44" s="227"/>
      <c r="C44" s="14"/>
      <c r="D44" s="14"/>
      <c r="E44" s="14"/>
      <c r="F44" s="14"/>
      <c r="G44" s="14"/>
      <c r="H44" s="14"/>
      <c r="I44" s="14"/>
      <c r="J44" s="14"/>
    </row>
    <row r="45" spans="1:19" s="37" customFormat="1" ht="19.5" customHeight="1" x14ac:dyDescent="0.3">
      <c r="A45" s="30" t="s">
        <v>229</v>
      </c>
      <c r="B45" s="227"/>
      <c r="C45" s="14"/>
      <c r="D45" s="14">
        <f>SUM(D41:D43)</f>
        <v>11985747</v>
      </c>
      <c r="E45" s="14"/>
      <c r="F45" s="152">
        <v>0</v>
      </c>
      <c r="G45" s="14"/>
      <c r="H45" s="14">
        <f>SUM(H41:H43)</f>
        <v>1680990</v>
      </c>
      <c r="I45" s="14"/>
      <c r="J45" s="152">
        <v>0</v>
      </c>
    </row>
    <row r="46" spans="1:19" s="37" customFormat="1" ht="19.5" customHeight="1" x14ac:dyDescent="0.3">
      <c r="A46" s="30" t="s">
        <v>187</v>
      </c>
      <c r="B46" s="156"/>
      <c r="C46" s="14"/>
      <c r="D46" s="132">
        <f>D45</f>
        <v>11985747</v>
      </c>
      <c r="E46" s="14"/>
      <c r="F46" s="152">
        <f>F45</f>
        <v>0</v>
      </c>
      <c r="G46" s="105"/>
      <c r="H46" s="132">
        <f>H45</f>
        <v>1680990</v>
      </c>
      <c r="I46" s="105"/>
      <c r="J46" s="152">
        <f>J45</f>
        <v>0</v>
      </c>
    </row>
    <row r="47" spans="1:19" s="37" customFormat="1" ht="19.5" customHeight="1" x14ac:dyDescent="0.3">
      <c r="A47" s="30"/>
      <c r="B47" s="204"/>
      <c r="C47" s="14"/>
      <c r="D47" s="14"/>
      <c r="E47" s="14"/>
      <c r="F47" s="14"/>
      <c r="G47" s="105"/>
      <c r="H47" s="133"/>
      <c r="I47" s="105"/>
      <c r="J47" s="133"/>
    </row>
    <row r="48" spans="1:19" ht="18.75" customHeight="1" thickBot="1" x14ac:dyDescent="0.35">
      <c r="A48" s="37" t="s">
        <v>75</v>
      </c>
      <c r="B48" s="156"/>
      <c r="C48" s="14"/>
      <c r="D48" s="29">
        <f>D37+D46</f>
        <v>1621222097</v>
      </c>
      <c r="E48" s="14"/>
      <c r="F48" s="29">
        <f>F37+F46</f>
        <v>257526909</v>
      </c>
      <c r="G48" s="14"/>
      <c r="H48" s="29">
        <f>H37+H46</f>
        <v>1985421369</v>
      </c>
      <c r="I48" s="14"/>
      <c r="J48" s="29">
        <f>J37+J46</f>
        <v>80231926</v>
      </c>
    </row>
    <row r="49" spans="1:10" ht="18.75" customHeight="1" thickTop="1" x14ac:dyDescent="0.3">
      <c r="A49" s="46"/>
      <c r="B49" s="156"/>
      <c r="C49" s="41"/>
      <c r="D49" s="41"/>
      <c r="E49" s="41"/>
      <c r="F49" s="41"/>
      <c r="G49" s="49"/>
      <c r="H49" s="41"/>
      <c r="I49" s="41"/>
      <c r="J49" s="41"/>
    </row>
    <row r="50" spans="1:10" ht="18.75" customHeight="1" x14ac:dyDescent="0.35">
      <c r="A50" s="32" t="s">
        <v>88</v>
      </c>
    </row>
    <row r="51" spans="1:10" ht="18.75" customHeight="1" x14ac:dyDescent="0.3">
      <c r="A51" s="33" t="s">
        <v>73</v>
      </c>
    </row>
    <row r="52" spans="1:10" ht="18.75" customHeight="1" x14ac:dyDescent="0.3">
      <c r="A52" s="63"/>
    </row>
    <row r="53" spans="1:10" ht="18.75" customHeight="1" x14ac:dyDescent="0.3">
      <c r="C53" s="46"/>
      <c r="D53" s="257" t="s">
        <v>0</v>
      </c>
      <c r="E53" s="257"/>
      <c r="F53" s="257"/>
      <c r="H53" s="257" t="s">
        <v>36</v>
      </c>
      <c r="I53" s="257"/>
      <c r="J53" s="257"/>
    </row>
    <row r="54" spans="1:10" ht="18.75" customHeight="1" x14ac:dyDescent="0.3">
      <c r="B54" s="158"/>
      <c r="C54" s="158"/>
      <c r="D54" s="257" t="s">
        <v>35</v>
      </c>
      <c r="E54" s="257"/>
      <c r="F54" s="257"/>
      <c r="G54" s="25"/>
      <c r="H54" s="257" t="s">
        <v>35</v>
      </c>
      <c r="I54" s="257"/>
      <c r="J54" s="257"/>
    </row>
    <row r="55" spans="1:10" ht="18.75" customHeight="1" x14ac:dyDescent="0.3">
      <c r="B55" s="158"/>
      <c r="C55" s="158"/>
      <c r="D55" s="262" t="s">
        <v>270</v>
      </c>
      <c r="E55" s="262"/>
      <c r="F55" s="262"/>
      <c r="G55" s="25"/>
      <c r="H55" s="262" t="s">
        <v>270</v>
      </c>
      <c r="I55" s="262"/>
      <c r="J55" s="262"/>
    </row>
    <row r="56" spans="1:10" ht="18.75" customHeight="1" x14ac:dyDescent="0.3">
      <c r="B56" s="158"/>
      <c r="C56" s="158"/>
      <c r="D56" s="260" t="s">
        <v>40</v>
      </c>
      <c r="E56" s="261"/>
      <c r="F56" s="261"/>
      <c r="G56" s="25"/>
      <c r="H56" s="260" t="s">
        <v>40</v>
      </c>
      <c r="I56" s="261"/>
      <c r="J56" s="261"/>
    </row>
    <row r="57" spans="1:10" ht="18.75" customHeight="1" x14ac:dyDescent="0.3">
      <c r="B57" s="156" t="s">
        <v>2</v>
      </c>
      <c r="C57" s="47"/>
      <c r="D57" s="202">
        <v>2022</v>
      </c>
      <c r="E57" s="203"/>
      <c r="F57" s="224">
        <v>2021</v>
      </c>
      <c r="G57" s="203"/>
      <c r="H57" s="211">
        <v>2022</v>
      </c>
      <c r="I57" s="203"/>
      <c r="J57" s="224">
        <v>2021</v>
      </c>
    </row>
    <row r="58" spans="1:10" ht="18.75" customHeight="1" x14ac:dyDescent="0.3">
      <c r="B58" s="156"/>
      <c r="C58" s="156"/>
      <c r="D58" s="256" t="s">
        <v>67</v>
      </c>
      <c r="E58" s="256"/>
      <c r="F58" s="256"/>
      <c r="G58" s="256"/>
      <c r="H58" s="256"/>
      <c r="I58" s="256"/>
      <c r="J58" s="256"/>
    </row>
    <row r="59" spans="1:10" s="37" customFormat="1" ht="18.75" customHeight="1" x14ac:dyDescent="0.3">
      <c r="A59" s="30" t="s">
        <v>230</v>
      </c>
      <c r="B59" s="102"/>
      <c r="C59" s="102"/>
      <c r="D59" s="102"/>
      <c r="E59" s="102"/>
      <c r="F59" s="102"/>
      <c r="G59" s="102"/>
      <c r="H59" s="102"/>
      <c r="I59" s="102"/>
      <c r="J59" s="102"/>
    </row>
    <row r="60" spans="1:10" ht="18.75" customHeight="1" x14ac:dyDescent="0.3">
      <c r="A60" s="43" t="s">
        <v>103</v>
      </c>
      <c r="B60" s="156"/>
      <c r="C60" s="156"/>
      <c r="D60" s="113">
        <f>D62-D61</f>
        <v>1482111914</v>
      </c>
      <c r="E60" s="156"/>
      <c r="F60" s="113">
        <f>F62-F61</f>
        <v>213604884</v>
      </c>
      <c r="G60" s="156"/>
      <c r="H60" s="113">
        <f>H37</f>
        <v>1983740379</v>
      </c>
      <c r="I60" s="170"/>
      <c r="J60" s="113">
        <f>J37</f>
        <v>80231926</v>
      </c>
    </row>
    <row r="61" spans="1:10" ht="18.75" customHeight="1" x14ac:dyDescent="0.3">
      <c r="A61" s="43" t="s">
        <v>104</v>
      </c>
      <c r="B61" s="156"/>
      <c r="C61" s="156"/>
      <c r="D61" s="122">
        <v>127124436</v>
      </c>
      <c r="E61" s="156"/>
      <c r="F61" s="122">
        <v>43922025</v>
      </c>
      <c r="G61" s="156"/>
      <c r="H61" s="152">
        <v>0</v>
      </c>
      <c r="I61" s="156"/>
      <c r="J61" s="152">
        <v>0</v>
      </c>
    </row>
    <row r="62" spans="1:10" s="37" customFormat="1" ht="18.75" customHeight="1" thickBot="1" x14ac:dyDescent="0.35">
      <c r="A62" s="30" t="s">
        <v>102</v>
      </c>
      <c r="B62" s="102"/>
      <c r="C62" s="102"/>
      <c r="D62" s="29">
        <f>D37</f>
        <v>1609236350</v>
      </c>
      <c r="E62" s="102"/>
      <c r="F62" s="29">
        <f>F37</f>
        <v>257526909</v>
      </c>
      <c r="G62" s="102"/>
      <c r="H62" s="29">
        <f>SUM(H60:H61)</f>
        <v>1983740379</v>
      </c>
      <c r="I62" s="102"/>
      <c r="J62" s="29">
        <f>SUM(J60:J61)</f>
        <v>80231926</v>
      </c>
    </row>
    <row r="63" spans="1:10" ht="18.75" customHeight="1" thickTop="1" x14ac:dyDescent="0.3">
      <c r="B63" s="156"/>
      <c r="C63" s="156"/>
      <c r="D63" s="156"/>
      <c r="E63" s="156"/>
      <c r="F63" s="222"/>
      <c r="G63" s="156"/>
      <c r="H63" s="156"/>
      <c r="I63" s="156"/>
      <c r="J63" s="222"/>
    </row>
    <row r="64" spans="1:10" s="37" customFormat="1" ht="18.75" customHeight="1" x14ac:dyDescent="0.3">
      <c r="A64" s="30" t="s">
        <v>231</v>
      </c>
      <c r="B64" s="102"/>
      <c r="C64" s="102"/>
      <c r="D64" s="102"/>
      <c r="E64" s="102"/>
      <c r="F64" s="102"/>
      <c r="G64" s="102"/>
      <c r="H64" s="102"/>
      <c r="I64" s="102"/>
      <c r="J64" s="102"/>
    </row>
    <row r="65" spans="1:12" ht="18.75" customHeight="1" x14ac:dyDescent="0.3">
      <c r="A65" s="43" t="s">
        <v>103</v>
      </c>
      <c r="B65" s="156"/>
      <c r="C65" s="156"/>
      <c r="D65" s="113">
        <f>D67-D66</f>
        <v>1489586202</v>
      </c>
      <c r="E65" s="156"/>
      <c r="F65" s="113">
        <f>F60</f>
        <v>213604884</v>
      </c>
      <c r="G65" s="156"/>
      <c r="H65" s="113">
        <v>1985421369</v>
      </c>
      <c r="I65" s="156"/>
      <c r="J65" s="113">
        <f>J48</f>
        <v>80231926</v>
      </c>
    </row>
    <row r="66" spans="1:12" ht="18.75" customHeight="1" x14ac:dyDescent="0.3">
      <c r="A66" s="43" t="s">
        <v>104</v>
      </c>
      <c r="B66" s="156"/>
      <c r="C66" s="156"/>
      <c r="D66" s="122">
        <v>131635895</v>
      </c>
      <c r="E66" s="156"/>
      <c r="F66" s="122">
        <v>43922025</v>
      </c>
      <c r="G66" s="156"/>
      <c r="H66" s="152">
        <v>0</v>
      </c>
      <c r="I66" s="156"/>
      <c r="J66" s="152">
        <v>0</v>
      </c>
    </row>
    <row r="67" spans="1:12" s="37" customFormat="1" ht="18.75" customHeight="1" thickBot="1" x14ac:dyDescent="0.35">
      <c r="A67" s="30" t="s">
        <v>136</v>
      </c>
      <c r="B67" s="102"/>
      <c r="C67" s="102"/>
      <c r="D67" s="29">
        <f>D48</f>
        <v>1621222097</v>
      </c>
      <c r="E67" s="102"/>
      <c r="F67" s="29">
        <f>F48</f>
        <v>257526909</v>
      </c>
      <c r="G67" s="102"/>
      <c r="H67" s="29">
        <f>SUM(H65:H66)</f>
        <v>1985421369</v>
      </c>
      <c r="I67" s="102"/>
      <c r="J67" s="29">
        <f>SUM(J65:J66)</f>
        <v>80231926</v>
      </c>
    </row>
    <row r="68" spans="1:12" ht="18.75" customHeight="1" thickTop="1" x14ac:dyDescent="0.3">
      <c r="B68" s="156"/>
      <c r="C68" s="156"/>
      <c r="D68" s="156"/>
      <c r="E68" s="156"/>
      <c r="F68" s="222"/>
      <c r="G68" s="156"/>
      <c r="H68" s="156"/>
      <c r="I68" s="156"/>
      <c r="J68" s="222"/>
    </row>
    <row r="69" spans="1:12" ht="18.75" customHeight="1" thickBot="1" x14ac:dyDescent="0.35">
      <c r="A69" s="35" t="s">
        <v>105</v>
      </c>
      <c r="B69" s="156">
        <v>24</v>
      </c>
      <c r="C69" s="156"/>
      <c r="D69" s="218">
        <v>1.0669999999999999</v>
      </c>
      <c r="E69" s="219"/>
      <c r="F69" s="218">
        <v>0.20120583745055762</v>
      </c>
      <c r="G69" s="219"/>
      <c r="H69" s="218">
        <v>1.4279999999999999</v>
      </c>
      <c r="I69" s="219"/>
      <c r="J69" s="218">
        <v>7.5574760657911286E-2</v>
      </c>
    </row>
    <row r="70" spans="1:12" ht="18.75" customHeight="1" thickTop="1" thickBot="1" x14ac:dyDescent="0.35">
      <c r="A70" s="30" t="s">
        <v>232</v>
      </c>
      <c r="B70" s="156">
        <v>24</v>
      </c>
      <c r="C70" s="156"/>
      <c r="D70" s="218">
        <v>1.0549999999999999</v>
      </c>
      <c r="E70" s="219"/>
      <c r="F70" s="218">
        <v>0.19005253243351422</v>
      </c>
      <c r="G70" s="219"/>
      <c r="H70" s="218">
        <v>1.413</v>
      </c>
      <c r="I70" s="219"/>
      <c r="J70" s="218">
        <v>7.1385476848415119E-2</v>
      </c>
    </row>
    <row r="71" spans="1:12" ht="18.75" customHeight="1" thickTop="1" x14ac:dyDescent="0.3">
      <c r="B71" s="156"/>
      <c r="C71" s="156"/>
      <c r="D71" s="113"/>
      <c r="E71" s="170"/>
      <c r="F71" s="113"/>
      <c r="G71" s="170"/>
      <c r="H71" s="113"/>
      <c r="I71" s="170"/>
      <c r="J71" s="113"/>
    </row>
    <row r="72" spans="1:12" s="48" customFormat="1" ht="18.75" customHeight="1" x14ac:dyDescent="0.3">
      <c r="A72" s="53"/>
      <c r="B72" s="11"/>
      <c r="C72" s="51"/>
      <c r="D72" s="50"/>
      <c r="E72" s="51"/>
      <c r="F72" s="50"/>
      <c r="G72" s="51"/>
      <c r="H72" s="56"/>
      <c r="I72" s="51"/>
      <c r="J72" s="56"/>
    </row>
    <row r="73" spans="1:12" s="48" customFormat="1" ht="18.75" customHeight="1" x14ac:dyDescent="0.3">
      <c r="A73" s="54"/>
      <c r="B73" s="177"/>
      <c r="C73" s="105"/>
      <c r="D73" s="105"/>
      <c r="E73" s="105"/>
      <c r="F73" s="105"/>
      <c r="G73" s="105"/>
      <c r="H73" s="105"/>
      <c r="I73" s="105"/>
      <c r="J73" s="105"/>
      <c r="K73" s="91"/>
      <c r="L73" s="91"/>
    </row>
    <row r="74" spans="1:12" ht="18.75" customHeight="1" x14ac:dyDescent="0.65">
      <c r="A74" s="182"/>
      <c r="B74" s="183"/>
      <c r="C74" s="181"/>
      <c r="D74" s="180"/>
      <c r="E74" s="181"/>
      <c r="F74" s="180"/>
      <c r="G74" s="181"/>
      <c r="H74" s="180"/>
      <c r="I74" s="181"/>
      <c r="J74" s="180"/>
      <c r="K74" s="182"/>
      <c r="L74" s="182"/>
    </row>
    <row r="75" spans="1:12" s="48" customFormat="1" ht="18.75" customHeight="1" x14ac:dyDescent="0.65">
      <c r="A75" s="184"/>
      <c r="B75" s="185"/>
      <c r="C75" s="186"/>
      <c r="D75" s="186"/>
      <c r="E75" s="186"/>
      <c r="F75" s="186"/>
      <c r="G75" s="186"/>
      <c r="H75" s="186"/>
      <c r="I75" s="181"/>
      <c r="J75" s="186"/>
      <c r="K75" s="182"/>
      <c r="L75" s="182"/>
    </row>
    <row r="76" spans="1:12" ht="18.75" customHeight="1" x14ac:dyDescent="0.65">
      <c r="A76" s="188"/>
      <c r="B76" s="185"/>
      <c r="C76" s="186"/>
      <c r="D76" s="186"/>
      <c r="E76" s="186"/>
      <c r="F76" s="186"/>
      <c r="G76" s="186"/>
      <c r="H76" s="186"/>
      <c r="I76" s="181"/>
      <c r="J76" s="186"/>
      <c r="K76" s="182"/>
      <c r="L76" s="182"/>
    </row>
    <row r="77" spans="1:12" ht="18.75" customHeight="1" x14ac:dyDescent="0.65">
      <c r="A77" s="188"/>
      <c r="B77" s="185"/>
      <c r="C77" s="186"/>
      <c r="D77" s="186"/>
      <c r="E77" s="186"/>
      <c r="F77" s="186"/>
      <c r="G77" s="186"/>
      <c r="H77" s="186"/>
      <c r="I77" s="181"/>
      <c r="J77" s="186"/>
      <c r="K77" s="182"/>
      <c r="L77" s="182"/>
    </row>
    <row r="78" spans="1:12" ht="18.75" customHeight="1" x14ac:dyDescent="0.65">
      <c r="A78" s="188"/>
      <c r="B78" s="185"/>
      <c r="C78" s="186"/>
      <c r="D78" s="186"/>
      <c r="E78" s="186"/>
      <c r="F78" s="186"/>
      <c r="G78" s="186"/>
      <c r="H78" s="186"/>
      <c r="I78" s="181"/>
      <c r="J78" s="186"/>
      <c r="K78" s="182"/>
      <c r="L78" s="182"/>
    </row>
    <row r="79" spans="1:12" ht="18.75" customHeight="1" x14ac:dyDescent="0.65">
      <c r="A79" s="188"/>
      <c r="B79" s="185"/>
      <c r="C79" s="186"/>
      <c r="D79" s="186"/>
      <c r="E79" s="186"/>
      <c r="F79" s="186"/>
      <c r="G79" s="186"/>
      <c r="H79" s="186"/>
      <c r="I79" s="181"/>
      <c r="J79" s="186"/>
      <c r="K79" s="182"/>
      <c r="L79" s="182"/>
    </row>
    <row r="80" spans="1:12" ht="18.75" customHeight="1" x14ac:dyDescent="0.65">
      <c r="A80" s="184"/>
      <c r="B80" s="185"/>
      <c r="C80" s="186"/>
      <c r="D80" s="229"/>
      <c r="E80" s="229"/>
      <c r="F80" s="229"/>
      <c r="G80" s="229"/>
      <c r="H80" s="229"/>
      <c r="I80" s="230"/>
      <c r="J80" s="229"/>
      <c r="K80" s="231"/>
      <c r="L80" s="182"/>
    </row>
    <row r="81" spans="1:12" ht="18.75" customHeight="1" x14ac:dyDescent="0.65">
      <c r="A81" s="182"/>
      <c r="B81" s="183"/>
      <c r="C81" s="181"/>
      <c r="D81" s="232"/>
      <c r="E81" s="230"/>
      <c r="F81" s="232"/>
      <c r="G81" s="230"/>
      <c r="H81" s="232"/>
      <c r="I81" s="230"/>
      <c r="J81" s="232"/>
      <c r="K81" s="231"/>
      <c r="L81" s="182"/>
    </row>
    <row r="82" spans="1:12" ht="18.75" customHeight="1" x14ac:dyDescent="0.65">
      <c r="A82" s="182"/>
      <c r="B82" s="183"/>
      <c r="C82" s="181"/>
      <c r="D82" s="232"/>
      <c r="E82" s="230"/>
      <c r="F82" s="232"/>
      <c r="G82" s="230"/>
      <c r="H82" s="232"/>
      <c r="I82" s="230"/>
      <c r="J82" s="232"/>
      <c r="K82" s="231"/>
      <c r="L82" s="182"/>
    </row>
    <row r="83" spans="1:12" ht="18.75" customHeight="1" x14ac:dyDescent="0.65">
      <c r="A83" s="184"/>
      <c r="B83" s="185"/>
      <c r="C83" s="181"/>
      <c r="D83" s="187"/>
      <c r="E83" s="181"/>
      <c r="F83" s="187"/>
      <c r="G83" s="181"/>
      <c r="H83" s="187"/>
      <c r="I83" s="181"/>
      <c r="J83" s="187"/>
      <c r="K83" s="182"/>
      <c r="L83" s="182"/>
    </row>
    <row r="84" spans="1:12" ht="18.75" customHeight="1" x14ac:dyDescent="0.65">
      <c r="A84" s="189"/>
      <c r="B84" s="185"/>
      <c r="C84" s="181"/>
      <c r="D84" s="187"/>
      <c r="E84" s="181"/>
      <c r="F84" s="187"/>
      <c r="G84" s="181"/>
      <c r="H84" s="186"/>
      <c r="I84" s="181"/>
      <c r="J84" s="186"/>
      <c r="K84" s="182"/>
      <c r="L84" s="182"/>
    </row>
    <row r="85" spans="1:12" ht="18.75" customHeight="1" x14ac:dyDescent="0.65">
      <c r="A85" s="184"/>
      <c r="B85" s="185"/>
      <c r="C85" s="181"/>
      <c r="D85" s="187"/>
      <c r="E85" s="181"/>
      <c r="F85" s="187"/>
      <c r="G85" s="181"/>
      <c r="H85" s="187"/>
      <c r="I85" s="181"/>
      <c r="J85" s="187"/>
      <c r="K85" s="190"/>
      <c r="L85" s="182"/>
    </row>
    <row r="86" spans="1:12" ht="18.75" customHeight="1" x14ac:dyDescent="0.65">
      <c r="A86" s="182"/>
      <c r="B86" s="183"/>
      <c r="C86" s="181"/>
      <c r="D86" s="187"/>
      <c r="E86" s="181"/>
      <c r="F86" s="187"/>
      <c r="G86" s="181"/>
      <c r="H86" s="187"/>
      <c r="I86" s="181"/>
      <c r="J86" s="187"/>
      <c r="K86" s="182"/>
      <c r="L86" s="182"/>
    </row>
    <row r="87" spans="1:12" ht="18.75" customHeight="1" x14ac:dyDescent="0.3">
      <c r="B87" s="179"/>
      <c r="C87" s="91"/>
      <c r="D87" s="179"/>
      <c r="E87" s="91"/>
      <c r="F87" s="179"/>
      <c r="G87" s="178"/>
      <c r="H87" s="179"/>
      <c r="I87" s="91"/>
      <c r="J87" s="179"/>
      <c r="K87" s="179"/>
      <c r="L87" s="179"/>
    </row>
    <row r="88" spans="1:12" ht="18.75" customHeight="1" x14ac:dyDescent="0.3">
      <c r="B88" s="179"/>
      <c r="C88" s="91"/>
      <c r="D88" s="179"/>
      <c r="E88" s="91"/>
      <c r="F88" s="179"/>
      <c r="G88" s="178"/>
      <c r="H88" s="179"/>
      <c r="I88" s="91"/>
      <c r="J88" s="179"/>
      <c r="K88" s="179"/>
      <c r="L88" s="179"/>
    </row>
  </sheetData>
  <mergeCells count="18">
    <mergeCell ref="D7:F7"/>
    <mergeCell ref="H7:J7"/>
    <mergeCell ref="D9:J9"/>
    <mergeCell ref="D4:F4"/>
    <mergeCell ref="H4:J4"/>
    <mergeCell ref="D6:F6"/>
    <mergeCell ref="H6:J6"/>
    <mergeCell ref="D5:F5"/>
    <mergeCell ref="H5:J5"/>
    <mergeCell ref="D56:F56"/>
    <mergeCell ref="H56:J56"/>
    <mergeCell ref="D58:J58"/>
    <mergeCell ref="D53:F53"/>
    <mergeCell ref="H53:J53"/>
    <mergeCell ref="D54:F54"/>
    <mergeCell ref="H54:J54"/>
    <mergeCell ref="D55:F55"/>
    <mergeCell ref="H55:J55"/>
  </mergeCells>
  <phoneticPr fontId="9" type="noConversion"/>
  <pageMargins left="0.8" right="0.7" top="0.48" bottom="0.5" header="0.5" footer="0.5"/>
  <pageSetup paperSize="9" scale="75" firstPageNumber="8" fitToHeight="2" orientation="portrait" useFirstPageNumber="1" r:id="rId1"/>
  <headerFooter alignWithMargins="0">
    <oddFooter>&amp;L   The accompanying notes form an integral part of the financial statements.
&amp;C&amp;P</oddFooter>
  </headerFooter>
  <rowBreaks count="1" manualBreakCount="1">
    <brk id="49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40"/>
  <sheetViews>
    <sheetView view="pageBreakPreview" topLeftCell="A28" zoomScale="85" zoomScaleNormal="60" zoomScaleSheetLayoutView="85" workbookViewId="0">
      <selection activeCell="A16" sqref="A16"/>
    </sheetView>
  </sheetViews>
  <sheetFormatPr defaultColWidth="9.1796875" defaultRowHeight="20.25" customHeight="1" x14ac:dyDescent="0.3"/>
  <cols>
    <col min="1" max="1" width="57.1796875" style="46" customWidth="1"/>
    <col min="2" max="2" width="6.1796875" style="46" customWidth="1"/>
    <col min="3" max="3" width="1.81640625" style="46" customWidth="1"/>
    <col min="4" max="4" width="15" style="46" bestFit="1" customWidth="1"/>
    <col min="5" max="5" width="1.81640625" style="46" customWidth="1"/>
    <col min="6" max="6" width="15.81640625" style="46" bestFit="1" customWidth="1"/>
    <col min="7" max="7" width="1.81640625" style="46" customWidth="1"/>
    <col min="8" max="8" width="14.36328125" style="46" customWidth="1"/>
    <col min="9" max="9" width="1.81640625" style="46" customWidth="1"/>
    <col min="10" max="10" width="14.36328125" style="46" customWidth="1"/>
    <col min="11" max="11" width="1.81640625" style="46" customWidth="1"/>
    <col min="12" max="12" width="13.08984375" style="46" customWidth="1"/>
    <col min="13" max="13" width="1.81640625" style="46" customWidth="1"/>
    <col min="14" max="14" width="14.36328125" style="46" customWidth="1"/>
    <col min="15" max="15" width="1.81640625" style="46" customWidth="1"/>
    <col min="16" max="16" width="16.7265625" style="46" bestFit="1" customWidth="1"/>
    <col min="17" max="17" width="1.81640625" style="46" customWidth="1"/>
    <col min="18" max="18" width="15" style="46" bestFit="1" customWidth="1"/>
    <col min="19" max="19" width="1.81640625" style="46" customWidth="1"/>
    <col min="20" max="20" width="15" style="46" bestFit="1" customWidth="1"/>
    <col min="21" max="21" width="12" style="46" bestFit="1" customWidth="1"/>
    <col min="22" max="16384" width="9.1796875" style="46"/>
  </cols>
  <sheetData>
    <row r="1" spans="1:20" s="96" customFormat="1" ht="20.25" customHeight="1" x14ac:dyDescent="0.45">
      <c r="A1" s="32" t="s">
        <v>88</v>
      </c>
      <c r="B1" s="95"/>
    </row>
    <row r="2" spans="1:20" s="16" customFormat="1" ht="20.25" customHeight="1" x14ac:dyDescent="0.35">
      <c r="A2" s="33" t="s">
        <v>76</v>
      </c>
      <c r="B2" s="33"/>
      <c r="F2" s="97"/>
      <c r="H2" s="97"/>
      <c r="J2" s="97"/>
    </row>
    <row r="4" spans="1:20" ht="20.25" customHeight="1" x14ac:dyDescent="0.3">
      <c r="A4" s="223"/>
      <c r="B4" s="223"/>
      <c r="C4" s="223"/>
      <c r="D4" s="257" t="s">
        <v>48</v>
      </c>
      <c r="E4" s="257"/>
      <c r="F4" s="257"/>
      <c r="G4" s="257"/>
      <c r="H4" s="257"/>
      <c r="I4" s="257"/>
      <c r="J4" s="257"/>
      <c r="K4" s="257"/>
      <c r="L4" s="257"/>
      <c r="M4" s="257"/>
      <c r="N4" s="257"/>
      <c r="O4" s="257"/>
      <c r="P4" s="257"/>
      <c r="Q4" s="257"/>
      <c r="R4" s="257"/>
      <c r="S4" s="257"/>
      <c r="T4" s="257"/>
    </row>
    <row r="5" spans="1:20" ht="20.25" customHeight="1" x14ac:dyDescent="0.3">
      <c r="A5" s="223"/>
      <c r="B5" s="223"/>
      <c r="C5" s="224"/>
      <c r="E5" s="224"/>
      <c r="F5" s="224"/>
      <c r="G5" s="224"/>
      <c r="H5" s="224"/>
      <c r="I5" s="224"/>
      <c r="J5" s="224"/>
      <c r="K5" s="224"/>
      <c r="L5" s="263" t="s">
        <v>43</v>
      </c>
      <c r="M5" s="263"/>
      <c r="N5" s="263"/>
      <c r="O5" s="203"/>
      <c r="P5" s="203"/>
      <c r="Q5" s="203"/>
      <c r="R5" s="203"/>
      <c r="S5" s="203"/>
      <c r="T5" s="224"/>
    </row>
    <row r="6" spans="1:20" ht="20.25" customHeight="1" x14ac:dyDescent="0.3">
      <c r="A6" s="223"/>
      <c r="B6" s="223"/>
      <c r="C6" s="224"/>
      <c r="E6" s="224"/>
      <c r="F6" s="224"/>
      <c r="G6" s="224"/>
      <c r="H6" s="224" t="s">
        <v>106</v>
      </c>
      <c r="I6" s="224"/>
      <c r="J6" s="224"/>
      <c r="K6" s="224"/>
      <c r="L6" s="203"/>
      <c r="M6" s="203"/>
      <c r="N6" s="203"/>
      <c r="O6" s="203"/>
      <c r="P6" s="203"/>
      <c r="Q6" s="203"/>
      <c r="R6" s="203"/>
      <c r="S6" s="203"/>
      <c r="T6" s="224"/>
    </row>
    <row r="7" spans="1:20" ht="20.25" customHeight="1" x14ac:dyDescent="0.3">
      <c r="A7" s="223"/>
      <c r="B7" s="223"/>
      <c r="C7" s="224"/>
      <c r="E7" s="224"/>
      <c r="F7" s="224"/>
      <c r="G7" s="224"/>
      <c r="H7" s="224" t="s">
        <v>107</v>
      </c>
      <c r="I7" s="224"/>
      <c r="J7" s="224"/>
      <c r="K7" s="224"/>
      <c r="L7" s="203"/>
      <c r="M7" s="203"/>
      <c r="N7" s="203"/>
      <c r="O7" s="203"/>
      <c r="P7" s="203" t="s">
        <v>111</v>
      </c>
      <c r="Q7" s="203"/>
      <c r="R7" s="203"/>
      <c r="S7" s="203"/>
      <c r="T7" s="224"/>
    </row>
    <row r="8" spans="1:20" ht="20.25" customHeight="1" x14ac:dyDescent="0.3">
      <c r="A8" s="223"/>
      <c r="B8" s="223"/>
      <c r="C8" s="224"/>
      <c r="D8" s="224" t="s">
        <v>32</v>
      </c>
      <c r="E8" s="224"/>
      <c r="H8" s="224" t="s">
        <v>108</v>
      </c>
      <c r="J8" s="224"/>
      <c r="L8" s="224"/>
      <c r="M8" s="224"/>
      <c r="P8" s="224" t="s">
        <v>112</v>
      </c>
      <c r="R8" s="224"/>
      <c r="T8" s="224"/>
    </row>
    <row r="9" spans="1:20" ht="20.25" customHeight="1" x14ac:dyDescent="0.3">
      <c r="A9" s="223"/>
      <c r="B9" s="223"/>
      <c r="C9" s="224"/>
      <c r="D9" s="224" t="s">
        <v>137</v>
      </c>
      <c r="E9" s="224"/>
      <c r="F9" s="224" t="s">
        <v>44</v>
      </c>
      <c r="H9" s="224" t="s">
        <v>109</v>
      </c>
      <c r="J9" s="224"/>
      <c r="L9" s="224" t="s">
        <v>49</v>
      </c>
      <c r="M9" s="224"/>
      <c r="P9" s="224" t="s">
        <v>113</v>
      </c>
      <c r="R9" s="224" t="s">
        <v>116</v>
      </c>
      <c r="T9" s="224" t="s">
        <v>29</v>
      </c>
    </row>
    <row r="10" spans="1:20" ht="20.25" customHeight="1" x14ac:dyDescent="0.3">
      <c r="A10" s="223"/>
      <c r="B10" s="57" t="s">
        <v>2</v>
      </c>
      <c r="C10" s="224"/>
      <c r="D10" s="224" t="s">
        <v>31</v>
      </c>
      <c r="E10" s="224"/>
      <c r="F10" s="224" t="s">
        <v>139</v>
      </c>
      <c r="G10" s="224"/>
      <c r="H10" s="224" t="s">
        <v>110</v>
      </c>
      <c r="I10" s="224"/>
      <c r="J10" s="224" t="s">
        <v>94</v>
      </c>
      <c r="K10" s="224"/>
      <c r="L10" s="224" t="s">
        <v>45</v>
      </c>
      <c r="M10" s="224"/>
      <c r="N10" s="224" t="s">
        <v>46</v>
      </c>
      <c r="O10" s="224"/>
      <c r="P10" s="224" t="s">
        <v>114</v>
      </c>
      <c r="Q10" s="224"/>
      <c r="R10" s="224" t="s">
        <v>115</v>
      </c>
      <c r="S10" s="224"/>
      <c r="T10" s="224" t="s">
        <v>28</v>
      </c>
    </row>
    <row r="11" spans="1:20" ht="20.25" customHeight="1" x14ac:dyDescent="0.3">
      <c r="A11" s="98"/>
      <c r="B11" s="57"/>
      <c r="C11" s="57"/>
      <c r="D11" s="256" t="s">
        <v>67</v>
      </c>
      <c r="E11" s="256"/>
      <c r="F11" s="256"/>
      <c r="G11" s="256"/>
      <c r="H11" s="256"/>
      <c r="I11" s="256"/>
      <c r="J11" s="256"/>
      <c r="K11" s="256"/>
      <c r="L11" s="256"/>
      <c r="M11" s="256"/>
      <c r="N11" s="256"/>
      <c r="O11" s="256"/>
      <c r="P11" s="256"/>
      <c r="Q11" s="256"/>
      <c r="R11" s="256"/>
      <c r="S11" s="256"/>
      <c r="T11" s="256"/>
    </row>
    <row r="12" spans="1:20" ht="20.25" customHeight="1" x14ac:dyDescent="0.3">
      <c r="A12" s="31" t="s">
        <v>168</v>
      </c>
      <c r="C12" s="83"/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83"/>
      <c r="O12" s="83"/>
      <c r="P12" s="83"/>
      <c r="Q12" s="83"/>
      <c r="R12" s="83"/>
      <c r="S12" s="83"/>
      <c r="T12" s="83"/>
    </row>
    <row r="13" spans="1:20" s="44" customFormat="1" ht="20.25" customHeight="1" x14ac:dyDescent="0.3">
      <c r="A13" s="107" t="s">
        <v>169</v>
      </c>
      <c r="B13" s="108"/>
      <c r="C13" s="109"/>
      <c r="D13" s="148">
        <v>1005000000</v>
      </c>
      <c r="E13" s="109"/>
      <c r="F13" s="148">
        <v>348596521</v>
      </c>
      <c r="G13" s="109"/>
      <c r="H13" s="148">
        <v>-42011799</v>
      </c>
      <c r="I13" s="109"/>
      <c r="J13" s="148">
        <v>18009625</v>
      </c>
      <c r="K13" s="109"/>
      <c r="L13" s="148">
        <v>13800000</v>
      </c>
      <c r="M13" s="109"/>
      <c r="N13" s="148">
        <v>139465194</v>
      </c>
      <c r="O13" s="109"/>
      <c r="P13" s="109">
        <f>SUM(D13:N13)</f>
        <v>1482859541</v>
      </c>
      <c r="Q13" s="109"/>
      <c r="R13" s="109">
        <v>51239319</v>
      </c>
      <c r="S13" s="109"/>
      <c r="T13" s="109">
        <f>SUM(P13:R13)</f>
        <v>1534098860</v>
      </c>
    </row>
    <row r="14" spans="1:20" ht="14" customHeight="1" x14ac:dyDescent="0.3">
      <c r="A14" s="31"/>
      <c r="B14" s="57"/>
      <c r="C14" s="85"/>
      <c r="D14" s="85"/>
      <c r="E14" s="85"/>
      <c r="F14" s="85"/>
      <c r="G14" s="85"/>
      <c r="H14" s="85"/>
      <c r="I14" s="85"/>
      <c r="J14" s="85"/>
      <c r="K14" s="85"/>
      <c r="L14" s="85"/>
      <c r="M14" s="85"/>
      <c r="N14" s="85"/>
      <c r="O14" s="85"/>
      <c r="P14" s="85"/>
      <c r="Q14" s="85"/>
      <c r="R14" s="85"/>
      <c r="S14" s="85"/>
      <c r="T14" s="85"/>
    </row>
    <row r="15" spans="1:20" ht="20.25" customHeight="1" x14ac:dyDescent="0.3">
      <c r="A15" s="30" t="s">
        <v>41</v>
      </c>
      <c r="B15" s="222"/>
      <c r="C15" s="85"/>
      <c r="D15" s="85"/>
      <c r="E15" s="85"/>
      <c r="F15" s="85"/>
      <c r="G15" s="85"/>
      <c r="H15" s="85"/>
      <c r="I15" s="85"/>
      <c r="J15" s="85"/>
      <c r="K15" s="85"/>
      <c r="L15" s="85"/>
      <c r="M15" s="85"/>
      <c r="N15" s="85"/>
      <c r="O15" s="85"/>
      <c r="P15" s="85"/>
      <c r="Q15" s="85"/>
      <c r="R15" s="85"/>
      <c r="S15" s="85"/>
      <c r="T15" s="85"/>
    </row>
    <row r="16" spans="1:20" ht="20.25" customHeight="1" x14ac:dyDescent="0.3">
      <c r="A16" s="71" t="s">
        <v>157</v>
      </c>
      <c r="B16" s="222"/>
      <c r="C16" s="85"/>
      <c r="D16" s="85"/>
      <c r="E16" s="85"/>
      <c r="F16" s="85"/>
      <c r="G16" s="85"/>
      <c r="H16" s="85"/>
      <c r="I16" s="85"/>
      <c r="J16" s="85"/>
      <c r="K16" s="85"/>
      <c r="L16" s="85"/>
      <c r="M16" s="85"/>
      <c r="N16" s="85"/>
      <c r="O16" s="85"/>
      <c r="P16" s="85"/>
      <c r="Q16" s="85"/>
      <c r="R16" s="85"/>
      <c r="S16" s="85"/>
      <c r="T16" s="85"/>
    </row>
    <row r="17" spans="1:21" ht="20.25" customHeight="1" x14ac:dyDescent="0.3">
      <c r="A17" s="167" t="s">
        <v>156</v>
      </c>
      <c r="B17" s="222">
        <v>18</v>
      </c>
      <c r="C17" s="126"/>
      <c r="D17" s="150">
        <v>110000000</v>
      </c>
      <c r="E17" s="126"/>
      <c r="F17" s="150">
        <v>874499999.99999988</v>
      </c>
      <c r="G17" s="126"/>
      <c r="H17" s="150">
        <v>0</v>
      </c>
      <c r="I17" s="126"/>
      <c r="J17" s="137">
        <v>0</v>
      </c>
      <c r="K17" s="86"/>
      <c r="L17" s="150">
        <v>0</v>
      </c>
      <c r="M17" s="86"/>
      <c r="N17" s="150">
        <v>0</v>
      </c>
      <c r="O17" s="126"/>
      <c r="P17" s="150">
        <f t="shared" ref="P17:P20" si="0">SUM(D17:N17)</f>
        <v>984499999.99999988</v>
      </c>
      <c r="Q17" s="150"/>
      <c r="R17" s="150">
        <v>0</v>
      </c>
      <c r="S17" s="150"/>
      <c r="T17" s="150">
        <f t="shared" ref="T17:T20" si="1">SUM(P17:R17)</f>
        <v>984499999.99999988</v>
      </c>
    </row>
    <row r="18" spans="1:21" ht="20.25" customHeight="1" x14ac:dyDescent="0.3">
      <c r="A18" s="167" t="s">
        <v>171</v>
      </c>
      <c r="B18" s="222">
        <v>18</v>
      </c>
      <c r="C18" s="126"/>
      <c r="D18" s="150">
        <v>86379956</v>
      </c>
      <c r="E18" s="126"/>
      <c r="F18" s="150">
        <v>249840141</v>
      </c>
      <c r="G18" s="126"/>
      <c r="H18" s="150">
        <v>0</v>
      </c>
      <c r="I18" s="126"/>
      <c r="J18" s="137">
        <v>0</v>
      </c>
      <c r="K18" s="86"/>
      <c r="L18" s="150">
        <v>0</v>
      </c>
      <c r="M18" s="86"/>
      <c r="N18" s="150">
        <v>0</v>
      </c>
      <c r="O18" s="126"/>
      <c r="P18" s="150">
        <f t="shared" si="0"/>
        <v>336220097</v>
      </c>
      <c r="Q18" s="150"/>
      <c r="R18" s="150">
        <v>0</v>
      </c>
      <c r="S18" s="150"/>
      <c r="T18" s="150">
        <f t="shared" si="1"/>
        <v>336220097</v>
      </c>
    </row>
    <row r="19" spans="1:21" ht="20.25" customHeight="1" x14ac:dyDescent="0.3">
      <c r="A19" s="167" t="s">
        <v>119</v>
      </c>
      <c r="B19" s="222">
        <v>19</v>
      </c>
      <c r="C19" s="126"/>
      <c r="D19" s="150">
        <v>0</v>
      </c>
      <c r="E19" s="126"/>
      <c r="F19" s="150">
        <v>24094633</v>
      </c>
      <c r="G19" s="126"/>
      <c r="H19" s="150">
        <v>0</v>
      </c>
      <c r="I19" s="126"/>
      <c r="J19" s="137">
        <v>-5943417</v>
      </c>
      <c r="K19" s="86"/>
      <c r="L19" s="150">
        <v>0</v>
      </c>
      <c r="M19" s="86"/>
      <c r="N19" s="150">
        <v>0</v>
      </c>
      <c r="O19" s="126"/>
      <c r="P19" s="150">
        <f t="shared" si="0"/>
        <v>18151216</v>
      </c>
      <c r="Q19" s="150"/>
      <c r="R19" s="150">
        <v>0</v>
      </c>
      <c r="S19" s="150"/>
      <c r="T19" s="150">
        <f t="shared" si="1"/>
        <v>18151216</v>
      </c>
    </row>
    <row r="20" spans="1:21" ht="20.25" customHeight="1" x14ac:dyDescent="0.3">
      <c r="A20" s="167" t="s">
        <v>146</v>
      </c>
      <c r="B20" s="222">
        <v>25</v>
      </c>
      <c r="C20" s="126"/>
      <c r="D20" s="150">
        <v>0</v>
      </c>
      <c r="E20" s="126"/>
      <c r="F20" s="150">
        <v>0</v>
      </c>
      <c r="G20" s="126"/>
      <c r="H20" s="150">
        <v>0</v>
      </c>
      <c r="I20" s="126"/>
      <c r="J20" s="137">
        <v>0</v>
      </c>
      <c r="K20" s="86"/>
      <c r="L20" s="150">
        <v>0</v>
      </c>
      <c r="M20" s="86"/>
      <c r="N20" s="150">
        <v>-61620150</v>
      </c>
      <c r="O20" s="126"/>
      <c r="P20" s="207">
        <f t="shared" si="0"/>
        <v>-61620150</v>
      </c>
      <c r="Q20" s="150"/>
      <c r="R20" s="150">
        <v>0</v>
      </c>
      <c r="S20" s="150"/>
      <c r="T20" s="150">
        <f t="shared" si="1"/>
        <v>-61620150</v>
      </c>
    </row>
    <row r="21" spans="1:21" s="37" customFormat="1" ht="20.25" customHeight="1" x14ac:dyDescent="0.3">
      <c r="A21" s="101" t="s">
        <v>158</v>
      </c>
      <c r="B21" s="222"/>
      <c r="C21" s="127"/>
      <c r="D21" s="165">
        <f>SUM(D17:D20)</f>
        <v>196379956</v>
      </c>
      <c r="E21" s="127"/>
      <c r="F21" s="165">
        <f>SUM(F17:F20)</f>
        <v>1148434774</v>
      </c>
      <c r="G21" s="125"/>
      <c r="H21" s="165">
        <f>SUM(H17:H20)</f>
        <v>0</v>
      </c>
      <c r="I21" s="125"/>
      <c r="J21" s="165">
        <f>SUM(J17:J20)</f>
        <v>-5943417</v>
      </c>
      <c r="K21" s="105"/>
      <c r="L21" s="165">
        <f>SUM(L17:L20)</f>
        <v>0</v>
      </c>
      <c r="M21" s="105"/>
      <c r="N21" s="165">
        <f>SUM(N17:N20)</f>
        <v>-61620150</v>
      </c>
      <c r="O21" s="125"/>
      <c r="P21" s="165">
        <f>SUM(P17:P20)</f>
        <v>1277251163</v>
      </c>
      <c r="Q21" s="125"/>
      <c r="R21" s="165">
        <f>SUM(R17:R20)</f>
        <v>0</v>
      </c>
      <c r="S21" s="125"/>
      <c r="T21" s="165">
        <f>SUM(T17:T20)</f>
        <v>1277251163</v>
      </c>
    </row>
    <row r="22" spans="1:21" ht="14" customHeight="1" x14ac:dyDescent="0.3">
      <c r="A22" s="31"/>
      <c r="B22" s="222"/>
      <c r="C22" s="128"/>
      <c r="D22" s="128"/>
      <c r="E22" s="128"/>
      <c r="F22" s="128"/>
      <c r="G22" s="124"/>
      <c r="H22" s="128"/>
      <c r="I22" s="124"/>
      <c r="J22" s="128"/>
      <c r="K22" s="124"/>
      <c r="L22" s="106"/>
      <c r="M22" s="124"/>
      <c r="N22" s="106"/>
      <c r="O22" s="124"/>
      <c r="P22" s="124"/>
      <c r="Q22" s="124"/>
      <c r="R22" s="124"/>
      <c r="S22" s="124"/>
      <c r="T22" s="128"/>
    </row>
    <row r="23" spans="1:21" ht="20.25" customHeight="1" x14ac:dyDescent="0.3">
      <c r="A23" s="198" t="s">
        <v>117</v>
      </c>
      <c r="B23" s="222"/>
      <c r="C23" s="128"/>
      <c r="D23" s="128"/>
      <c r="E23" s="128"/>
      <c r="F23" s="128"/>
      <c r="G23" s="124"/>
      <c r="H23" s="128"/>
      <c r="I23" s="124"/>
      <c r="J23" s="128"/>
      <c r="K23" s="124"/>
      <c r="L23" s="106"/>
      <c r="M23" s="124"/>
      <c r="N23" s="106"/>
      <c r="O23" s="124"/>
      <c r="P23" s="124"/>
      <c r="Q23" s="124"/>
      <c r="R23" s="124"/>
      <c r="S23" s="124"/>
      <c r="T23" s="128"/>
    </row>
    <row r="24" spans="1:21" ht="20.25" customHeight="1" x14ac:dyDescent="0.3">
      <c r="A24" s="147" t="s">
        <v>147</v>
      </c>
      <c r="B24" s="222"/>
      <c r="C24" s="128"/>
      <c r="D24" s="128"/>
      <c r="E24" s="128"/>
      <c r="F24" s="128"/>
      <c r="G24" s="124"/>
      <c r="H24" s="128"/>
      <c r="I24" s="124"/>
      <c r="J24" s="128"/>
      <c r="K24" s="124"/>
      <c r="L24" s="106"/>
      <c r="M24" s="124"/>
      <c r="N24" s="106"/>
      <c r="O24" s="124"/>
      <c r="P24" s="124"/>
      <c r="Q24" s="124"/>
      <c r="R24" s="124"/>
      <c r="S24" s="124"/>
      <c r="T24" s="128"/>
    </row>
    <row r="25" spans="1:21" ht="20.25" customHeight="1" x14ac:dyDescent="0.3">
      <c r="A25" s="147" t="s">
        <v>148</v>
      </c>
      <c r="B25" s="222"/>
      <c r="C25" s="126"/>
      <c r="D25" s="150">
        <v>0</v>
      </c>
      <c r="E25" s="126"/>
      <c r="F25" s="150">
        <v>0</v>
      </c>
      <c r="G25" s="126"/>
      <c r="H25" s="150">
        <v>0</v>
      </c>
      <c r="I25" s="117"/>
      <c r="J25" s="150">
        <v>0</v>
      </c>
      <c r="K25" s="86"/>
      <c r="L25" s="150">
        <v>0</v>
      </c>
      <c r="M25" s="117"/>
      <c r="N25" s="150">
        <v>-36405867</v>
      </c>
      <c r="O25" s="117"/>
      <c r="P25" s="117">
        <f>SUM(D25:N25)</f>
        <v>-36405867</v>
      </c>
      <c r="Q25" s="117"/>
      <c r="R25" s="117">
        <v>-16962376</v>
      </c>
      <c r="S25" s="117"/>
      <c r="T25" s="126">
        <f>SUM(P25:R25)</f>
        <v>-53368243</v>
      </c>
    </row>
    <row r="26" spans="1:21" ht="20.25" customHeight="1" x14ac:dyDescent="0.3">
      <c r="A26" s="147" t="s">
        <v>147</v>
      </c>
      <c r="B26" s="222"/>
      <c r="C26" s="126"/>
      <c r="D26" s="150"/>
      <c r="E26" s="126"/>
      <c r="F26" s="150"/>
      <c r="G26" s="126"/>
      <c r="H26" s="150"/>
      <c r="I26" s="117"/>
      <c r="J26" s="150"/>
      <c r="K26" s="86"/>
      <c r="L26" s="150"/>
      <c r="M26" s="117"/>
      <c r="N26" s="150"/>
      <c r="O26" s="117"/>
      <c r="P26" s="117"/>
      <c r="Q26" s="117"/>
      <c r="R26" s="117"/>
      <c r="S26" s="117"/>
      <c r="T26" s="126"/>
    </row>
    <row r="27" spans="1:21" ht="20.25" customHeight="1" x14ac:dyDescent="0.3">
      <c r="A27" s="147" t="s">
        <v>172</v>
      </c>
      <c r="B27" s="222"/>
      <c r="C27" s="126"/>
      <c r="D27" s="150">
        <v>0</v>
      </c>
      <c r="E27" s="126"/>
      <c r="F27" s="150">
        <v>0</v>
      </c>
      <c r="G27" s="126"/>
      <c r="H27" s="150">
        <v>0</v>
      </c>
      <c r="I27" s="117"/>
      <c r="J27" s="150">
        <v>0</v>
      </c>
      <c r="K27" s="86"/>
      <c r="L27" s="150">
        <v>0</v>
      </c>
      <c r="M27" s="117"/>
      <c r="N27" s="150">
        <v>0</v>
      </c>
      <c r="O27" s="117"/>
      <c r="P27" s="221">
        <f t="shared" ref="P27" si="2">SUM(D27:N27)</f>
        <v>0</v>
      </c>
      <c r="Q27" s="117"/>
      <c r="R27" s="117">
        <v>372398192</v>
      </c>
      <c r="S27" s="117"/>
      <c r="T27" s="126">
        <f t="shared" ref="T27" si="3">SUM(P27:R27)</f>
        <v>372398192</v>
      </c>
    </row>
    <row r="28" spans="1:21" ht="20.25" customHeight="1" x14ac:dyDescent="0.3">
      <c r="A28" s="198" t="s">
        <v>118</v>
      </c>
      <c r="B28" s="222"/>
      <c r="C28" s="128"/>
      <c r="D28" s="165">
        <f>SUM(D25:D27)</f>
        <v>0</v>
      </c>
      <c r="E28" s="127"/>
      <c r="F28" s="165">
        <f>SUM(F25:F27)</f>
        <v>0</v>
      </c>
      <c r="G28" s="125"/>
      <c r="H28" s="165">
        <f>SUM(H25:H27)</f>
        <v>0</v>
      </c>
      <c r="I28" s="124"/>
      <c r="J28" s="165">
        <f>SUM(J25:J27)</f>
        <v>0</v>
      </c>
      <c r="K28" s="105"/>
      <c r="L28" s="165">
        <f>SUM(L25:L27)</f>
        <v>0</v>
      </c>
      <c r="M28" s="124"/>
      <c r="N28" s="165">
        <f>SUM(N25:N27)</f>
        <v>-36405867</v>
      </c>
      <c r="O28" s="124"/>
      <c r="P28" s="165">
        <f>SUM(P25:P27)</f>
        <v>-36405867</v>
      </c>
      <c r="Q28" s="124"/>
      <c r="R28" s="165">
        <f>SUM(R25:R27)</f>
        <v>355435816</v>
      </c>
      <c r="S28" s="124"/>
      <c r="T28" s="165">
        <f>SUM(T25:T27)</f>
        <v>319029949</v>
      </c>
    </row>
    <row r="29" spans="1:21" s="37" customFormat="1" ht="20.25" customHeight="1" x14ac:dyDescent="0.3">
      <c r="A29" s="37" t="s">
        <v>58</v>
      </c>
      <c r="B29" s="222"/>
      <c r="C29" s="44"/>
      <c r="D29" s="191">
        <f>SUM(D21,D28)</f>
        <v>196379956</v>
      </c>
      <c r="E29" s="126"/>
      <c r="F29" s="191">
        <f>SUM(F21,F28)</f>
        <v>1148434774</v>
      </c>
      <c r="G29" s="126"/>
      <c r="H29" s="191">
        <f>SUM(H21,H28)</f>
        <v>0</v>
      </c>
      <c r="I29" s="44"/>
      <c r="J29" s="130">
        <f>SUM(J21,J28)</f>
        <v>-5943417</v>
      </c>
      <c r="K29" s="44"/>
      <c r="L29" s="149">
        <f>SUM(L21,L28)</f>
        <v>0</v>
      </c>
      <c r="M29" s="44"/>
      <c r="N29" s="130">
        <f>SUM(N21,N28)</f>
        <v>-98026017</v>
      </c>
      <c r="O29" s="44"/>
      <c r="P29" s="130">
        <f>SUM(P21,P28)</f>
        <v>1240845296</v>
      </c>
      <c r="Q29" s="44"/>
      <c r="R29" s="130">
        <f>SUM(R21,R28)</f>
        <v>355435816</v>
      </c>
      <c r="S29" s="44"/>
      <c r="T29" s="130">
        <f>SUM(T21,T28)</f>
        <v>1596281112</v>
      </c>
    </row>
    <row r="30" spans="1:21" s="37" customFormat="1" ht="14" customHeight="1" x14ac:dyDescent="0.3">
      <c r="B30" s="222"/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</row>
    <row r="31" spans="1:21" ht="20.25" customHeight="1" x14ac:dyDescent="0.3">
      <c r="A31" s="37" t="s">
        <v>77</v>
      </c>
      <c r="B31" s="57"/>
      <c r="C31" s="87"/>
      <c r="D31" s="87"/>
      <c r="E31" s="87"/>
      <c r="F31" s="87"/>
      <c r="G31" s="87"/>
      <c r="H31" s="87"/>
      <c r="I31" s="87"/>
      <c r="J31" s="87"/>
      <c r="K31" s="87"/>
      <c r="L31" s="87"/>
      <c r="M31" s="84"/>
      <c r="N31" s="87"/>
      <c r="O31" s="87"/>
      <c r="P31" s="87"/>
      <c r="Q31" s="87"/>
      <c r="R31" s="87"/>
      <c r="S31" s="87"/>
      <c r="T31" s="87"/>
    </row>
    <row r="32" spans="1:21" s="48" customFormat="1" ht="20.25" customHeight="1" x14ac:dyDescent="0.3">
      <c r="A32" s="123" t="s">
        <v>188</v>
      </c>
      <c r="B32" s="11"/>
      <c r="C32" s="103"/>
      <c r="D32" s="150">
        <v>0</v>
      </c>
      <c r="E32" s="144"/>
      <c r="F32" s="150">
        <v>0</v>
      </c>
      <c r="G32" s="144"/>
      <c r="H32" s="150">
        <v>0</v>
      </c>
      <c r="I32" s="144"/>
      <c r="J32" s="150">
        <v>0</v>
      </c>
      <c r="K32" s="144"/>
      <c r="L32" s="150">
        <v>0</v>
      </c>
      <c r="M32" s="137"/>
      <c r="N32" s="137">
        <v>213604884</v>
      </c>
      <c r="O32" s="137"/>
      <c r="P32" s="137">
        <f>SUM(D32:N32)</f>
        <v>213604884</v>
      </c>
      <c r="Q32" s="137"/>
      <c r="R32" s="137">
        <v>43922025</v>
      </c>
      <c r="S32" s="137"/>
      <c r="T32" s="213">
        <f>SUM(P32:R32)</f>
        <v>257526909</v>
      </c>
      <c r="U32" s="113"/>
    </row>
    <row r="33" spans="1:21" s="48" customFormat="1" ht="20.25" customHeight="1" x14ac:dyDescent="0.3">
      <c r="A33" s="123" t="s">
        <v>74</v>
      </c>
      <c r="B33" s="11"/>
      <c r="C33" s="103"/>
      <c r="D33" s="150">
        <v>0</v>
      </c>
      <c r="E33" s="144"/>
      <c r="F33" s="150">
        <v>0</v>
      </c>
      <c r="G33" s="144"/>
      <c r="H33" s="150">
        <v>0</v>
      </c>
      <c r="I33" s="144"/>
      <c r="J33" s="150">
        <v>0</v>
      </c>
      <c r="K33" s="144"/>
      <c r="L33" s="150">
        <v>0</v>
      </c>
      <c r="M33" s="137"/>
      <c r="N33" s="150">
        <v>0</v>
      </c>
      <c r="O33" s="137"/>
      <c r="P33" s="150">
        <f>SUM(D33:N33)</f>
        <v>0</v>
      </c>
      <c r="Q33" s="137"/>
      <c r="R33" s="137">
        <v>0</v>
      </c>
      <c r="S33" s="137"/>
      <c r="T33" s="209">
        <f t="shared" ref="T33" si="4">SUM(P33:R33)</f>
        <v>0</v>
      </c>
    </row>
    <row r="34" spans="1:21" ht="20.25" customHeight="1" x14ac:dyDescent="0.3">
      <c r="A34" s="37" t="s">
        <v>75</v>
      </c>
      <c r="B34" s="173"/>
      <c r="C34" s="104"/>
      <c r="D34" s="165">
        <v>0</v>
      </c>
      <c r="E34" s="214"/>
      <c r="F34" s="165">
        <v>0</v>
      </c>
      <c r="G34" s="214"/>
      <c r="H34" s="165">
        <v>0</v>
      </c>
      <c r="I34" s="214"/>
      <c r="J34" s="165">
        <f ca="1">SUM(J32:J34)</f>
        <v>0</v>
      </c>
      <c r="K34" s="214"/>
      <c r="L34" s="165">
        <v>0</v>
      </c>
      <c r="M34" s="214"/>
      <c r="N34" s="215">
        <f>SUM(N32:N33)</f>
        <v>213604884</v>
      </c>
      <c r="O34" s="137"/>
      <c r="P34" s="215">
        <f>SUM(P32:P33)</f>
        <v>213604884</v>
      </c>
      <c r="Q34" s="137"/>
      <c r="R34" s="215">
        <f>SUM(R32:R33)</f>
        <v>43922025</v>
      </c>
      <c r="S34" s="137"/>
      <c r="T34" s="176">
        <f>SUM(T32:T33)</f>
        <v>257526909</v>
      </c>
      <c r="U34" s="116"/>
    </row>
    <row r="35" spans="1:21" ht="20" customHeight="1" x14ac:dyDescent="0.3">
      <c r="A35" s="37"/>
      <c r="B35" s="173"/>
      <c r="C35" s="104"/>
      <c r="D35" s="105"/>
      <c r="E35" s="104"/>
      <c r="F35" s="105"/>
      <c r="G35" s="104"/>
      <c r="H35" s="105"/>
      <c r="I35" s="104"/>
      <c r="J35" s="105"/>
      <c r="K35" s="104"/>
      <c r="L35" s="105"/>
      <c r="M35" s="82"/>
      <c r="N35" s="128"/>
      <c r="O35" s="86"/>
      <c r="P35" s="86"/>
      <c r="Q35" s="86"/>
      <c r="R35" s="86"/>
      <c r="S35" s="86"/>
      <c r="T35" s="125"/>
    </row>
    <row r="36" spans="1:21" ht="20.25" customHeight="1" x14ac:dyDescent="0.3">
      <c r="A36" s="147" t="s">
        <v>81</v>
      </c>
      <c r="B36" s="57" t="s">
        <v>258</v>
      </c>
      <c r="C36" s="85"/>
      <c r="D36" s="150">
        <v>0</v>
      </c>
      <c r="E36" s="103"/>
      <c r="F36" s="150">
        <v>0</v>
      </c>
      <c r="G36" s="103"/>
      <c r="H36" s="150">
        <v>0</v>
      </c>
      <c r="I36" s="103"/>
      <c r="J36" s="150">
        <v>0</v>
      </c>
      <c r="K36" s="84"/>
      <c r="L36" s="84">
        <v>4200000</v>
      </c>
      <c r="M36" s="84"/>
      <c r="N36" s="84">
        <f>-L36</f>
        <v>-4200000</v>
      </c>
      <c r="O36" s="86"/>
      <c r="P36" s="150">
        <v>0</v>
      </c>
      <c r="Q36" s="103"/>
      <c r="R36" s="150">
        <v>0</v>
      </c>
      <c r="S36" s="103"/>
      <c r="T36" s="150">
        <f>SUM(P36:R36)</f>
        <v>0</v>
      </c>
    </row>
    <row r="37" spans="1:21" s="37" customFormat="1" ht="20.25" customHeight="1" thickBot="1" x14ac:dyDescent="0.35">
      <c r="A37" s="31" t="s">
        <v>170</v>
      </c>
      <c r="B37" s="69"/>
      <c r="C37" s="99"/>
      <c r="D37" s="168">
        <f>SUM(D13,D34,D29,D36)</f>
        <v>1201379956</v>
      </c>
      <c r="E37" s="99"/>
      <c r="F37" s="168">
        <f>SUM(F13,F34,F29,F36)</f>
        <v>1497031295</v>
      </c>
      <c r="G37" s="99"/>
      <c r="H37" s="168">
        <f>SUM(H13,H34,H29,H36)</f>
        <v>-42011799</v>
      </c>
      <c r="I37" s="99"/>
      <c r="J37" s="168">
        <f>SUM(J13,J29,J33,J36)</f>
        <v>12066208</v>
      </c>
      <c r="K37" s="99"/>
      <c r="L37" s="168">
        <f>SUM(L13,L34,L29,L36)</f>
        <v>18000000</v>
      </c>
      <c r="M37" s="99"/>
      <c r="N37" s="168">
        <f>SUM(N13,N34,N29,N36)</f>
        <v>250844061</v>
      </c>
      <c r="O37" s="99"/>
      <c r="P37" s="168">
        <f>SUM(P13,P34,P29,P36)</f>
        <v>2937309721</v>
      </c>
      <c r="Q37" s="99"/>
      <c r="R37" s="168">
        <f>SUM(R13,R34,R29,R36)</f>
        <v>450597160</v>
      </c>
      <c r="S37" s="99"/>
      <c r="T37" s="168">
        <f>SUM(T13,T34,T29,T36)</f>
        <v>3387906881</v>
      </c>
      <c r="U37" s="116"/>
    </row>
    <row r="38" spans="1:21" ht="20.25" customHeight="1" thickTop="1" x14ac:dyDescent="0.3">
      <c r="C38" s="83"/>
      <c r="D38" s="83"/>
      <c r="E38" s="83"/>
      <c r="F38" s="83"/>
      <c r="G38" s="83"/>
      <c r="H38" s="83"/>
      <c r="I38" s="83"/>
      <c r="J38" s="83"/>
      <c r="K38" s="83"/>
      <c r="L38" s="83"/>
      <c r="M38" s="83"/>
      <c r="N38" s="83"/>
      <c r="O38" s="83"/>
      <c r="P38" s="83"/>
      <c r="Q38" s="83"/>
      <c r="R38" s="83"/>
      <c r="S38" s="83"/>
      <c r="T38" s="83"/>
    </row>
    <row r="39" spans="1:21" s="90" customFormat="1" ht="20.25" customHeight="1" x14ac:dyDescent="0.3"/>
    <row r="40" spans="1:21" ht="20.25" customHeight="1" x14ac:dyDescent="0.3">
      <c r="D40" s="83"/>
      <c r="F40" s="83"/>
      <c r="H40" s="83"/>
      <c r="J40" s="83"/>
      <c r="L40" s="83"/>
      <c r="N40" s="83"/>
      <c r="O40" s="83"/>
      <c r="P40" s="83"/>
      <c r="Q40" s="83"/>
      <c r="R40" s="83"/>
      <c r="S40" s="83"/>
      <c r="T40" s="83"/>
    </row>
  </sheetData>
  <mergeCells count="3">
    <mergeCell ref="D4:T4"/>
    <mergeCell ref="D11:T11"/>
    <mergeCell ref="L5:N5"/>
  </mergeCells>
  <pageMargins left="0.8" right="0.7" top="0.48" bottom="0.5" header="0.5" footer="0.5"/>
  <pageSetup paperSize="9" scale="62" firstPageNumber="10" orientation="landscape" useFirstPageNumber="1" r:id="rId1"/>
  <headerFooter alignWithMargins="0">
    <oddFooter>&amp;L   The accompanying notes form an integral part of the financial statements.
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0359F5-4245-4E44-82CE-56505FA5F140}">
  <sheetPr>
    <pageSetUpPr fitToPage="1"/>
  </sheetPr>
  <dimension ref="A1:X40"/>
  <sheetViews>
    <sheetView view="pageBreakPreview" topLeftCell="C13" zoomScale="85" zoomScaleNormal="60" zoomScaleSheetLayoutView="85" workbookViewId="0">
      <selection activeCell="J22" sqref="J22"/>
    </sheetView>
  </sheetViews>
  <sheetFormatPr defaultColWidth="9.1796875" defaultRowHeight="20.25" customHeight="1" x14ac:dyDescent="0.3"/>
  <cols>
    <col min="1" max="1" width="60.81640625" style="46" customWidth="1"/>
    <col min="2" max="2" width="6.1796875" style="46" customWidth="1"/>
    <col min="3" max="3" width="1.81640625" style="46" customWidth="1"/>
    <col min="4" max="4" width="15" style="46" bestFit="1" customWidth="1"/>
    <col min="5" max="5" width="1.81640625" style="46" customWidth="1"/>
    <col min="6" max="6" width="15.81640625" style="46" bestFit="1" customWidth="1"/>
    <col min="7" max="7" width="1.81640625" style="46" customWidth="1"/>
    <col min="8" max="8" width="14.36328125" style="46" customWidth="1"/>
    <col min="9" max="9" width="1.81640625" style="46" customWidth="1"/>
    <col min="10" max="10" width="14.36328125" style="46" customWidth="1"/>
    <col min="11" max="11" width="1.81640625" style="46" customWidth="1"/>
    <col min="12" max="12" width="14.36328125" style="46" customWidth="1"/>
    <col min="13" max="13" width="1.81640625" style="46" customWidth="1"/>
    <col min="14" max="14" width="13.08984375" style="46" customWidth="1"/>
    <col min="15" max="15" width="1.81640625" style="46" customWidth="1"/>
    <col min="16" max="16" width="14.36328125" style="46" customWidth="1"/>
    <col min="17" max="17" width="1.81640625" style="46" customWidth="1"/>
    <col min="18" max="18" width="16.7265625" style="46" bestFit="1" customWidth="1"/>
    <col min="19" max="19" width="1.81640625" style="46" customWidth="1"/>
    <col min="20" max="20" width="15" style="46" bestFit="1" customWidth="1"/>
    <col min="21" max="21" width="1.81640625" style="46" customWidth="1"/>
    <col min="22" max="22" width="16.6328125" style="46" customWidth="1"/>
    <col min="23" max="23" width="9.1796875" style="46"/>
    <col min="24" max="24" width="16.08984375" style="46" bestFit="1" customWidth="1"/>
    <col min="25" max="16384" width="9.1796875" style="46"/>
  </cols>
  <sheetData>
    <row r="1" spans="1:22" s="96" customFormat="1" ht="20.25" customHeight="1" x14ac:dyDescent="0.45">
      <c r="A1" s="32" t="s">
        <v>88</v>
      </c>
      <c r="B1" s="95"/>
    </row>
    <row r="2" spans="1:22" s="16" customFormat="1" ht="20.25" customHeight="1" x14ac:dyDescent="0.35">
      <c r="A2" s="33" t="s">
        <v>76</v>
      </c>
      <c r="B2" s="33"/>
      <c r="F2" s="97"/>
      <c r="H2" s="97"/>
      <c r="J2" s="97"/>
      <c r="L2" s="97"/>
    </row>
    <row r="4" spans="1:22" ht="20.25" customHeight="1" x14ac:dyDescent="0.3">
      <c r="A4" s="160"/>
      <c r="B4" s="160"/>
      <c r="C4" s="160"/>
      <c r="D4" s="257" t="s">
        <v>48</v>
      </c>
      <c r="E4" s="257"/>
      <c r="F4" s="257"/>
      <c r="G4" s="257"/>
      <c r="H4" s="257"/>
      <c r="I4" s="257"/>
      <c r="J4" s="257"/>
      <c r="K4" s="257"/>
      <c r="L4" s="257"/>
      <c r="M4" s="257"/>
      <c r="N4" s="257"/>
      <c r="O4" s="257"/>
      <c r="P4" s="257"/>
      <c r="Q4" s="257"/>
      <c r="R4" s="257"/>
      <c r="S4" s="257"/>
      <c r="T4" s="257"/>
      <c r="U4" s="257"/>
      <c r="V4" s="257"/>
    </row>
    <row r="5" spans="1:22" ht="20.25" customHeight="1" x14ac:dyDescent="0.3">
      <c r="A5" s="160"/>
      <c r="B5" s="160"/>
      <c r="C5" s="161"/>
      <c r="E5" s="161"/>
      <c r="F5" s="161"/>
      <c r="G5" s="161"/>
      <c r="H5" s="161"/>
      <c r="I5" s="228"/>
      <c r="J5" s="228"/>
      <c r="K5" s="171"/>
      <c r="L5" s="171"/>
      <c r="M5" s="161"/>
      <c r="N5" s="263" t="s">
        <v>43</v>
      </c>
      <c r="O5" s="263"/>
      <c r="P5" s="263"/>
      <c r="Q5" s="166"/>
      <c r="R5" s="166"/>
      <c r="S5" s="166"/>
      <c r="T5" s="166"/>
      <c r="U5" s="166"/>
      <c r="V5" s="161"/>
    </row>
    <row r="6" spans="1:22" ht="20.25" customHeight="1" x14ac:dyDescent="0.3">
      <c r="A6" s="160"/>
      <c r="B6" s="160"/>
      <c r="C6" s="161"/>
      <c r="E6" s="161"/>
      <c r="F6" s="161"/>
      <c r="G6" s="161"/>
      <c r="H6" s="161" t="s">
        <v>106</v>
      </c>
      <c r="I6" s="228"/>
      <c r="J6" s="228" t="s">
        <v>106</v>
      </c>
      <c r="K6" s="171"/>
      <c r="L6" s="171"/>
      <c r="M6" s="161"/>
      <c r="N6" s="166"/>
      <c r="O6" s="166"/>
      <c r="P6" s="166"/>
      <c r="Q6" s="166"/>
      <c r="R6" s="166"/>
      <c r="S6" s="166"/>
      <c r="T6" s="166"/>
      <c r="U6" s="166"/>
      <c r="V6" s="161"/>
    </row>
    <row r="7" spans="1:22" ht="20.25" customHeight="1" x14ac:dyDescent="0.3">
      <c r="A7" s="160"/>
      <c r="B7" s="160"/>
      <c r="C7" s="161"/>
      <c r="E7" s="161"/>
      <c r="F7" s="161"/>
      <c r="G7" s="161"/>
      <c r="H7" s="161" t="s">
        <v>107</v>
      </c>
      <c r="I7" s="228"/>
      <c r="J7" s="228" t="s">
        <v>233</v>
      </c>
      <c r="K7" s="171"/>
      <c r="L7" s="171"/>
      <c r="M7" s="161"/>
      <c r="N7" s="166"/>
      <c r="O7" s="166"/>
      <c r="P7" s="166"/>
      <c r="Q7" s="166"/>
      <c r="R7" s="166" t="s">
        <v>111</v>
      </c>
      <c r="S7" s="166"/>
      <c r="T7" s="166"/>
      <c r="U7" s="166"/>
      <c r="V7" s="161"/>
    </row>
    <row r="8" spans="1:22" ht="20.25" customHeight="1" x14ac:dyDescent="0.3">
      <c r="A8" s="160"/>
      <c r="B8" s="160"/>
      <c r="C8" s="161"/>
      <c r="D8" s="161" t="s">
        <v>32</v>
      </c>
      <c r="E8" s="161"/>
      <c r="H8" s="161" t="s">
        <v>108</v>
      </c>
      <c r="J8" s="228" t="s">
        <v>234</v>
      </c>
      <c r="L8" s="171"/>
      <c r="N8" s="161"/>
      <c r="O8" s="161"/>
      <c r="R8" s="161" t="s">
        <v>112</v>
      </c>
      <c r="T8" s="161"/>
      <c r="V8" s="161"/>
    </row>
    <row r="9" spans="1:22" ht="20.25" customHeight="1" x14ac:dyDescent="0.3">
      <c r="A9" s="160"/>
      <c r="B9" s="160"/>
      <c r="C9" s="161"/>
      <c r="D9" s="161" t="s">
        <v>137</v>
      </c>
      <c r="E9" s="161"/>
      <c r="F9" s="199" t="s">
        <v>44</v>
      </c>
      <c r="H9" s="161" t="s">
        <v>109</v>
      </c>
      <c r="J9" s="228" t="s">
        <v>115</v>
      </c>
      <c r="L9" s="171"/>
      <c r="N9" s="161" t="s">
        <v>49</v>
      </c>
      <c r="O9" s="161"/>
      <c r="R9" s="161" t="s">
        <v>113</v>
      </c>
      <c r="T9" s="161" t="s">
        <v>116</v>
      </c>
      <c r="V9" s="161" t="s">
        <v>29</v>
      </c>
    </row>
    <row r="10" spans="1:22" ht="20.25" customHeight="1" x14ac:dyDescent="0.3">
      <c r="A10" s="160"/>
      <c r="B10" s="57" t="s">
        <v>2</v>
      </c>
      <c r="C10" s="161"/>
      <c r="D10" s="161" t="s">
        <v>31</v>
      </c>
      <c r="E10" s="161"/>
      <c r="F10" s="199" t="s">
        <v>139</v>
      </c>
      <c r="G10" s="161"/>
      <c r="H10" s="161" t="s">
        <v>110</v>
      </c>
      <c r="I10" s="228"/>
      <c r="J10" s="228" t="s">
        <v>235</v>
      </c>
      <c r="K10" s="171"/>
      <c r="L10" s="171" t="s">
        <v>94</v>
      </c>
      <c r="M10" s="161"/>
      <c r="N10" s="161" t="s">
        <v>45</v>
      </c>
      <c r="O10" s="161"/>
      <c r="P10" s="161" t="s">
        <v>46</v>
      </c>
      <c r="Q10" s="161"/>
      <c r="R10" s="161" t="s">
        <v>114</v>
      </c>
      <c r="S10" s="161"/>
      <c r="T10" s="161" t="s">
        <v>115</v>
      </c>
      <c r="U10" s="161"/>
      <c r="V10" s="161" t="s">
        <v>28</v>
      </c>
    </row>
    <row r="11" spans="1:22" ht="20.25" customHeight="1" x14ac:dyDescent="0.3">
      <c r="A11" s="98"/>
      <c r="B11" s="57"/>
      <c r="C11" s="57"/>
      <c r="D11" s="256" t="s">
        <v>67</v>
      </c>
      <c r="E11" s="256"/>
      <c r="F11" s="256"/>
      <c r="G11" s="256"/>
      <c r="H11" s="256"/>
      <c r="I11" s="256"/>
      <c r="J11" s="256"/>
      <c r="K11" s="256"/>
      <c r="L11" s="256"/>
      <c r="M11" s="256"/>
      <c r="N11" s="256"/>
      <c r="O11" s="256"/>
      <c r="P11" s="256"/>
      <c r="Q11" s="256"/>
      <c r="R11" s="256"/>
      <c r="S11" s="256"/>
      <c r="T11" s="256"/>
      <c r="U11" s="256"/>
      <c r="V11" s="256"/>
    </row>
    <row r="12" spans="1:22" ht="20.25" customHeight="1" x14ac:dyDescent="0.3">
      <c r="A12" s="31" t="s">
        <v>206</v>
      </c>
      <c r="C12" s="83"/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83"/>
      <c r="O12" s="83"/>
      <c r="P12" s="83"/>
      <c r="Q12" s="83"/>
      <c r="R12" s="83"/>
      <c r="S12" s="83"/>
      <c r="T12" s="83"/>
      <c r="U12" s="83"/>
      <c r="V12" s="83"/>
    </row>
    <row r="13" spans="1:22" s="44" customFormat="1" ht="20.25" customHeight="1" x14ac:dyDescent="0.3">
      <c r="A13" s="107" t="s">
        <v>207</v>
      </c>
      <c r="B13" s="108"/>
      <c r="C13" s="109"/>
      <c r="D13" s="148">
        <v>1201379956</v>
      </c>
      <c r="E13" s="109"/>
      <c r="F13" s="148">
        <v>1497031295</v>
      </c>
      <c r="G13" s="109"/>
      <c r="H13" s="148">
        <v>-42011799</v>
      </c>
      <c r="I13" s="109"/>
      <c r="J13" s="148">
        <v>0</v>
      </c>
      <c r="K13" s="109"/>
      <c r="L13" s="148">
        <v>12066208</v>
      </c>
      <c r="M13" s="109"/>
      <c r="N13" s="148">
        <v>18000000</v>
      </c>
      <c r="O13" s="109"/>
      <c r="P13" s="148">
        <v>250844061</v>
      </c>
      <c r="Q13" s="109"/>
      <c r="R13" s="109">
        <v>2937309721</v>
      </c>
      <c r="S13" s="109"/>
      <c r="T13" s="109">
        <v>450597160</v>
      </c>
      <c r="U13" s="109"/>
      <c r="V13" s="109">
        <f>SUM(R13:T13)</f>
        <v>3387906881</v>
      </c>
    </row>
    <row r="14" spans="1:22" ht="14" customHeight="1" x14ac:dyDescent="0.3">
      <c r="A14" s="31"/>
      <c r="B14" s="57"/>
      <c r="C14" s="85"/>
      <c r="D14" s="85"/>
      <c r="E14" s="85"/>
      <c r="F14" s="85"/>
      <c r="G14" s="85"/>
      <c r="H14" s="85"/>
      <c r="I14" s="85"/>
      <c r="J14" s="85"/>
      <c r="K14" s="85"/>
      <c r="L14" s="85"/>
      <c r="M14" s="85"/>
      <c r="N14" s="85"/>
      <c r="O14" s="85"/>
      <c r="P14" s="85"/>
      <c r="Q14" s="85"/>
      <c r="R14" s="85"/>
      <c r="S14" s="85"/>
      <c r="T14" s="85"/>
      <c r="U14" s="85"/>
      <c r="V14" s="109"/>
    </row>
    <row r="15" spans="1:22" ht="20.25" customHeight="1" x14ac:dyDescent="0.3">
      <c r="A15" s="30" t="s">
        <v>41</v>
      </c>
      <c r="B15" s="169"/>
      <c r="C15" s="85"/>
      <c r="D15" s="85"/>
      <c r="E15" s="85"/>
      <c r="F15" s="85"/>
      <c r="G15" s="85"/>
      <c r="H15" s="85"/>
      <c r="I15" s="85"/>
      <c r="J15" s="85"/>
      <c r="K15" s="85"/>
      <c r="L15" s="85"/>
      <c r="M15" s="85"/>
      <c r="N15" s="85"/>
      <c r="O15" s="85"/>
      <c r="P15" s="85"/>
      <c r="Q15" s="85"/>
      <c r="R15" s="85"/>
      <c r="S15" s="85"/>
      <c r="T15" s="85"/>
      <c r="U15" s="85"/>
      <c r="V15" s="109"/>
    </row>
    <row r="16" spans="1:22" ht="20.25" customHeight="1" x14ac:dyDescent="0.3">
      <c r="A16" s="71" t="s">
        <v>157</v>
      </c>
      <c r="B16" s="169"/>
      <c r="C16" s="85"/>
      <c r="D16" s="85"/>
      <c r="E16" s="85"/>
      <c r="F16" s="85"/>
      <c r="G16" s="85"/>
      <c r="H16" s="85"/>
      <c r="I16" s="85"/>
      <c r="J16" s="85"/>
      <c r="K16" s="85"/>
      <c r="L16" s="85"/>
      <c r="M16" s="85"/>
      <c r="N16" s="85"/>
      <c r="O16" s="85"/>
      <c r="P16" s="85"/>
      <c r="Q16" s="85"/>
      <c r="R16" s="85"/>
      <c r="S16" s="85"/>
      <c r="T16" s="85"/>
      <c r="U16" s="85"/>
      <c r="V16" s="109"/>
    </row>
    <row r="17" spans="1:24" ht="20.25" customHeight="1" x14ac:dyDescent="0.3">
      <c r="A17" s="167" t="s">
        <v>156</v>
      </c>
      <c r="B17" s="208">
        <v>18</v>
      </c>
      <c r="C17" s="126"/>
      <c r="D17" s="150">
        <v>211582782</v>
      </c>
      <c r="E17" s="126"/>
      <c r="F17" s="150">
        <v>4321766191</v>
      </c>
      <c r="G17" s="126"/>
      <c r="H17" s="150">
        <v>0</v>
      </c>
      <c r="I17" s="126"/>
      <c r="J17" s="150">
        <v>0</v>
      </c>
      <c r="K17" s="126"/>
      <c r="L17" s="137">
        <v>0</v>
      </c>
      <c r="M17" s="86"/>
      <c r="N17" s="150">
        <v>0</v>
      </c>
      <c r="O17" s="86"/>
      <c r="P17" s="150">
        <v>0</v>
      </c>
      <c r="Q17" s="126"/>
      <c r="R17" s="150">
        <f>SUM(D17:P17)</f>
        <v>4533348973</v>
      </c>
      <c r="S17" s="150"/>
      <c r="T17" s="150">
        <v>0</v>
      </c>
      <c r="U17" s="150"/>
      <c r="V17" s="237">
        <f t="shared" ref="V17:V20" si="0">SUM(R17:T17)</f>
        <v>4533348973</v>
      </c>
    </row>
    <row r="18" spans="1:24" ht="20.25" customHeight="1" x14ac:dyDescent="0.3">
      <c r="A18" s="167" t="s">
        <v>171</v>
      </c>
      <c r="B18" s="210">
        <v>18</v>
      </c>
      <c r="C18" s="126"/>
      <c r="D18" s="150">
        <v>193023110</v>
      </c>
      <c r="E18" s="126"/>
      <c r="F18" s="150">
        <v>616655085</v>
      </c>
      <c r="G18" s="126"/>
      <c r="H18" s="150">
        <v>0</v>
      </c>
      <c r="I18" s="126"/>
      <c r="J18" s="150">
        <v>0</v>
      </c>
      <c r="K18" s="126"/>
      <c r="L18" s="137">
        <v>0</v>
      </c>
      <c r="M18" s="86"/>
      <c r="N18" s="150">
        <v>0</v>
      </c>
      <c r="O18" s="86"/>
      <c r="P18" s="150">
        <v>0</v>
      </c>
      <c r="Q18" s="126"/>
      <c r="R18" s="150">
        <f t="shared" ref="R18:R20" si="1">SUM(D18:P18)</f>
        <v>809678195</v>
      </c>
      <c r="S18" s="150"/>
      <c r="T18" s="150">
        <v>0</v>
      </c>
      <c r="U18" s="150"/>
      <c r="V18" s="237">
        <f t="shared" si="0"/>
        <v>809678195</v>
      </c>
    </row>
    <row r="19" spans="1:24" ht="20.25" customHeight="1" x14ac:dyDescent="0.3">
      <c r="A19" s="167" t="s">
        <v>119</v>
      </c>
      <c r="B19" s="169">
        <v>19</v>
      </c>
      <c r="C19" s="126"/>
      <c r="D19" s="150">
        <v>0</v>
      </c>
      <c r="E19" s="126"/>
      <c r="F19" s="150">
        <v>17690253</v>
      </c>
      <c r="G19" s="126"/>
      <c r="H19" s="150">
        <v>0</v>
      </c>
      <c r="I19" s="126"/>
      <c r="J19" s="150">
        <v>0</v>
      </c>
      <c r="K19" s="126"/>
      <c r="L19" s="137">
        <v>26111928</v>
      </c>
      <c r="M19" s="86"/>
      <c r="N19" s="150">
        <v>0</v>
      </c>
      <c r="O19" s="86"/>
      <c r="P19" s="150">
        <v>0</v>
      </c>
      <c r="Q19" s="126"/>
      <c r="R19" s="150">
        <f t="shared" si="1"/>
        <v>43802181</v>
      </c>
      <c r="S19" s="150"/>
      <c r="T19" s="150">
        <v>0</v>
      </c>
      <c r="U19" s="150"/>
      <c r="V19" s="237">
        <f t="shared" si="0"/>
        <v>43802181</v>
      </c>
    </row>
    <row r="20" spans="1:24" ht="20.25" customHeight="1" x14ac:dyDescent="0.3">
      <c r="A20" s="167" t="s">
        <v>146</v>
      </c>
      <c r="B20" s="204">
        <v>25</v>
      </c>
      <c r="C20" s="126"/>
      <c r="D20" s="150">
        <v>0</v>
      </c>
      <c r="E20" s="126"/>
      <c r="F20" s="150">
        <v>0</v>
      </c>
      <c r="G20" s="126"/>
      <c r="H20" s="150">
        <v>0</v>
      </c>
      <c r="I20" s="126"/>
      <c r="J20" s="150">
        <v>0</v>
      </c>
      <c r="K20" s="126"/>
      <c r="L20" s="137">
        <v>0</v>
      </c>
      <c r="M20" s="86"/>
      <c r="N20" s="150">
        <v>0</v>
      </c>
      <c r="O20" s="86"/>
      <c r="P20" s="150">
        <v>-38827058</v>
      </c>
      <c r="Q20" s="126"/>
      <c r="R20" s="150">
        <f t="shared" si="1"/>
        <v>-38827058</v>
      </c>
      <c r="S20" s="150"/>
      <c r="T20" s="150">
        <v>0</v>
      </c>
      <c r="U20" s="150"/>
      <c r="V20" s="237">
        <f t="shared" si="0"/>
        <v>-38827058</v>
      </c>
    </row>
    <row r="21" spans="1:24" s="37" customFormat="1" ht="20.25" customHeight="1" x14ac:dyDescent="0.3">
      <c r="A21" s="101" t="s">
        <v>158</v>
      </c>
      <c r="B21" s="169"/>
      <c r="C21" s="127"/>
      <c r="D21" s="165">
        <f>SUM(D17:D20)</f>
        <v>404605892</v>
      </c>
      <c r="E21" s="127"/>
      <c r="F21" s="165">
        <f>SUM(F17:F20)</f>
        <v>4956111529</v>
      </c>
      <c r="G21" s="125"/>
      <c r="H21" s="165">
        <f>SUM(H17:H20)</f>
        <v>0</v>
      </c>
      <c r="I21" s="125"/>
      <c r="J21" s="165">
        <v>0</v>
      </c>
      <c r="K21" s="125"/>
      <c r="L21" s="165">
        <f>SUM(L17:L20)</f>
        <v>26111928</v>
      </c>
      <c r="M21" s="105"/>
      <c r="N21" s="165">
        <f>SUM(N17:N20)</f>
        <v>0</v>
      </c>
      <c r="O21" s="105"/>
      <c r="P21" s="165">
        <f>SUM(P17:P20)</f>
        <v>-38827058</v>
      </c>
      <c r="Q21" s="125"/>
      <c r="R21" s="165">
        <f>SUM(R17:R20)</f>
        <v>5348002291</v>
      </c>
      <c r="S21" s="125"/>
      <c r="T21" s="165">
        <f>SUM(T17:T20)</f>
        <v>0</v>
      </c>
      <c r="U21" s="125"/>
      <c r="V21" s="165">
        <f>SUM(V17:V20)</f>
        <v>5348002291</v>
      </c>
    </row>
    <row r="22" spans="1:24" ht="14" customHeight="1" x14ac:dyDescent="0.3">
      <c r="A22" s="31"/>
      <c r="B22" s="169"/>
      <c r="C22" s="128"/>
      <c r="D22" s="128"/>
      <c r="E22" s="128"/>
      <c r="F22" s="128"/>
      <c r="G22" s="124"/>
      <c r="H22" s="128"/>
      <c r="I22" s="124"/>
      <c r="J22" s="128"/>
      <c r="K22" s="124"/>
      <c r="L22" s="128"/>
      <c r="M22" s="124"/>
      <c r="N22" s="106"/>
      <c r="O22" s="124"/>
      <c r="P22" s="106"/>
      <c r="Q22" s="124"/>
      <c r="R22" s="124"/>
      <c r="S22" s="124"/>
      <c r="T22" s="124"/>
      <c r="U22" s="124"/>
      <c r="V22" s="128"/>
    </row>
    <row r="23" spans="1:24" ht="20.25" customHeight="1" x14ac:dyDescent="0.3">
      <c r="A23" s="198" t="s">
        <v>117</v>
      </c>
      <c r="B23" s="169"/>
      <c r="C23" s="128"/>
      <c r="D23" s="128"/>
      <c r="E23" s="128"/>
      <c r="F23" s="128"/>
      <c r="G23" s="124"/>
      <c r="H23" s="128"/>
      <c r="I23" s="124"/>
      <c r="J23" s="128"/>
      <c r="K23" s="124"/>
      <c r="L23" s="128"/>
      <c r="M23" s="124"/>
      <c r="N23" s="106"/>
      <c r="O23" s="124"/>
      <c r="P23" s="106"/>
      <c r="Q23" s="124"/>
      <c r="R23" s="124"/>
      <c r="S23" s="124"/>
      <c r="T23" s="124"/>
      <c r="U23" s="124"/>
      <c r="V23" s="128"/>
    </row>
    <row r="24" spans="1:24" ht="20.25" customHeight="1" x14ac:dyDescent="0.3">
      <c r="A24" s="147" t="s">
        <v>147</v>
      </c>
      <c r="B24" s="204"/>
      <c r="C24" s="128"/>
      <c r="D24" s="128"/>
      <c r="E24" s="128"/>
      <c r="F24" s="128"/>
      <c r="G24" s="124"/>
      <c r="H24" s="128"/>
      <c r="I24" s="124"/>
      <c r="J24" s="128"/>
      <c r="K24" s="124"/>
      <c r="L24" s="128"/>
      <c r="M24" s="124"/>
      <c r="N24" s="106"/>
      <c r="O24" s="124"/>
      <c r="P24" s="106"/>
      <c r="Q24" s="124"/>
      <c r="R24" s="124"/>
      <c r="S24" s="124"/>
      <c r="T24" s="124"/>
      <c r="U24" s="124"/>
      <c r="V24" s="128"/>
    </row>
    <row r="25" spans="1:24" ht="20.25" customHeight="1" x14ac:dyDescent="0.3">
      <c r="A25" s="147" t="s">
        <v>148</v>
      </c>
      <c r="B25" s="169">
        <v>12</v>
      </c>
      <c r="C25" s="126"/>
      <c r="D25" s="150">
        <v>0</v>
      </c>
      <c r="E25" s="126"/>
      <c r="F25" s="150">
        <v>0</v>
      </c>
      <c r="G25" s="126"/>
      <c r="H25" s="150">
        <v>0</v>
      </c>
      <c r="I25" s="117"/>
      <c r="J25" s="150">
        <v>-146220486</v>
      </c>
      <c r="K25" s="117"/>
      <c r="L25" s="150">
        <v>0</v>
      </c>
      <c r="M25" s="86"/>
      <c r="N25" s="150">
        <v>0</v>
      </c>
      <c r="O25" s="117"/>
      <c r="P25" s="150">
        <v>-132404540</v>
      </c>
      <c r="Q25" s="117"/>
      <c r="R25" s="150">
        <f>SUM(D25:P25)</f>
        <v>-278625026</v>
      </c>
      <c r="S25" s="117"/>
      <c r="T25" s="117">
        <v>322225613</v>
      </c>
      <c r="U25" s="117"/>
      <c r="V25" s="237">
        <f t="shared" ref="V25" si="2">SUM(R25:T25)</f>
        <v>43600587</v>
      </c>
    </row>
    <row r="26" spans="1:24" ht="20.25" customHeight="1" x14ac:dyDescent="0.3">
      <c r="A26" s="147" t="s">
        <v>147</v>
      </c>
      <c r="B26" s="210"/>
      <c r="C26" s="126"/>
      <c r="D26" s="150"/>
      <c r="E26" s="126"/>
      <c r="F26" s="150"/>
      <c r="G26" s="126"/>
      <c r="H26" s="150"/>
      <c r="I26" s="117"/>
      <c r="J26" s="150"/>
      <c r="K26" s="117"/>
      <c r="L26" s="150"/>
      <c r="M26" s="86"/>
      <c r="N26" s="150"/>
      <c r="O26" s="117"/>
      <c r="P26" s="150"/>
      <c r="Q26" s="117"/>
      <c r="R26" s="117"/>
      <c r="S26" s="117"/>
      <c r="T26" s="117"/>
      <c r="U26" s="117"/>
      <c r="V26" s="126"/>
    </row>
    <row r="27" spans="1:24" ht="20.25" customHeight="1" x14ac:dyDescent="0.3">
      <c r="A27" s="147" t="s">
        <v>172</v>
      </c>
      <c r="B27" s="210">
        <v>4</v>
      </c>
      <c r="C27" s="126"/>
      <c r="D27" s="150">
        <v>0</v>
      </c>
      <c r="E27" s="126"/>
      <c r="F27" s="150">
        <v>0</v>
      </c>
      <c r="G27" s="126"/>
      <c r="H27" s="150">
        <v>0</v>
      </c>
      <c r="I27" s="117"/>
      <c r="J27" s="150">
        <v>0</v>
      </c>
      <c r="K27" s="117"/>
      <c r="L27" s="150">
        <v>0</v>
      </c>
      <c r="M27" s="86"/>
      <c r="N27" s="150">
        <v>0</v>
      </c>
      <c r="O27" s="117"/>
      <c r="P27" s="150">
        <v>0</v>
      </c>
      <c r="Q27" s="117"/>
      <c r="R27" s="150">
        <f>SUM(D27:P27)</f>
        <v>0</v>
      </c>
      <c r="S27" s="117"/>
      <c r="T27" s="117">
        <v>1548748051</v>
      </c>
      <c r="U27" s="117"/>
      <c r="V27" s="237">
        <f t="shared" ref="V27" si="3">SUM(R27:T27)</f>
        <v>1548748051</v>
      </c>
    </row>
    <row r="28" spans="1:24" ht="20.25" customHeight="1" x14ac:dyDescent="0.3">
      <c r="A28" s="198" t="s">
        <v>118</v>
      </c>
      <c r="B28" s="169"/>
      <c r="C28" s="128"/>
      <c r="D28" s="165">
        <f>SUM(D25:D27)</f>
        <v>0</v>
      </c>
      <c r="E28" s="127"/>
      <c r="F28" s="165">
        <f>SUM(F25:F27)</f>
        <v>0</v>
      </c>
      <c r="G28" s="125"/>
      <c r="H28" s="165">
        <f>SUM(H25:H27)</f>
        <v>0</v>
      </c>
      <c r="I28" s="124"/>
      <c r="J28" s="165">
        <f>SUM(J25:J27)</f>
        <v>-146220486</v>
      </c>
      <c r="K28" s="124"/>
      <c r="L28" s="165">
        <f>SUM(L25:L27)</f>
        <v>0</v>
      </c>
      <c r="M28" s="105"/>
      <c r="N28" s="165">
        <f>SUM(N25:N27)</f>
        <v>0</v>
      </c>
      <c r="O28" s="124"/>
      <c r="P28" s="165">
        <f>SUM(P25:P27)</f>
        <v>-132404540</v>
      </c>
      <c r="Q28" s="124"/>
      <c r="R28" s="165">
        <f>SUM(R25:R27)</f>
        <v>-278625026</v>
      </c>
      <c r="S28" s="124"/>
      <c r="T28" s="165">
        <f>SUM(T25:T27)</f>
        <v>1870973664</v>
      </c>
      <c r="U28" s="124"/>
      <c r="V28" s="165">
        <f>SUM(V25:V27)</f>
        <v>1592348638</v>
      </c>
    </row>
    <row r="29" spans="1:24" s="37" customFormat="1" ht="20.25" customHeight="1" x14ac:dyDescent="0.3">
      <c r="A29" s="37" t="s">
        <v>58</v>
      </c>
      <c r="B29" s="169"/>
      <c r="C29" s="44"/>
      <c r="D29" s="191">
        <f>SUM(D21,D28)</f>
        <v>404605892</v>
      </c>
      <c r="E29" s="126"/>
      <c r="F29" s="191">
        <f>SUM(F21,F28)</f>
        <v>4956111529</v>
      </c>
      <c r="G29" s="126"/>
      <c r="H29" s="191">
        <f>SUM(H21,H28)</f>
        <v>0</v>
      </c>
      <c r="I29" s="148">
        <f t="shared" ref="I29:J29" si="4">SUM(I21,I28)</f>
        <v>0</v>
      </c>
      <c r="J29" s="191">
        <f t="shared" si="4"/>
        <v>-146220486</v>
      </c>
      <c r="K29" s="44"/>
      <c r="L29" s="130">
        <f>SUM(L21,L28)</f>
        <v>26111928</v>
      </c>
      <c r="M29" s="44"/>
      <c r="N29" s="149">
        <f>SUM(N21,N28)</f>
        <v>0</v>
      </c>
      <c r="O29" s="44"/>
      <c r="P29" s="130">
        <f>SUM(P21,P28)</f>
        <v>-171231598</v>
      </c>
      <c r="Q29" s="44"/>
      <c r="R29" s="130">
        <f>SUM(R21,R28)</f>
        <v>5069377265</v>
      </c>
      <c r="S29" s="44"/>
      <c r="T29" s="130">
        <f>SUM(T21,T28)</f>
        <v>1870973664</v>
      </c>
      <c r="U29" s="44"/>
      <c r="V29" s="130">
        <f>SUM(V21,V28)</f>
        <v>6940350929</v>
      </c>
    </row>
    <row r="30" spans="1:24" s="37" customFormat="1" ht="14" customHeight="1" x14ac:dyDescent="0.3">
      <c r="B30" s="169"/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</row>
    <row r="31" spans="1:24" ht="20.25" customHeight="1" x14ac:dyDescent="0.3">
      <c r="A31" s="37" t="s">
        <v>77</v>
      </c>
      <c r="B31" s="57"/>
      <c r="C31" s="87"/>
      <c r="D31" s="87"/>
      <c r="E31" s="87"/>
      <c r="F31" s="87"/>
      <c r="G31" s="87"/>
      <c r="H31" s="87"/>
      <c r="I31" s="87"/>
      <c r="J31" s="87"/>
      <c r="K31" s="87"/>
      <c r="L31" s="87"/>
      <c r="M31" s="87"/>
      <c r="N31" s="87"/>
      <c r="O31" s="84"/>
      <c r="P31" s="87"/>
      <c r="Q31" s="87"/>
      <c r="R31" s="87"/>
      <c r="S31" s="87"/>
      <c r="T31" s="87"/>
      <c r="U31" s="87"/>
      <c r="V31" s="87"/>
    </row>
    <row r="32" spans="1:24" s="48" customFormat="1" ht="20.25" customHeight="1" x14ac:dyDescent="0.65">
      <c r="A32" s="123" t="s">
        <v>188</v>
      </c>
      <c r="B32" s="11"/>
      <c r="C32" s="103"/>
      <c r="D32" s="150">
        <v>0</v>
      </c>
      <c r="E32" s="144"/>
      <c r="F32" s="150">
        <v>0</v>
      </c>
      <c r="G32" s="144"/>
      <c r="H32" s="150">
        <v>0</v>
      </c>
      <c r="I32" s="144"/>
      <c r="J32" s="150">
        <v>0</v>
      </c>
      <c r="K32" s="144"/>
      <c r="L32" s="150">
        <v>0</v>
      </c>
      <c r="M32" s="144"/>
      <c r="N32" s="150">
        <v>0</v>
      </c>
      <c r="O32" s="137"/>
      <c r="P32" s="137">
        <f>'PL8-9'!D60</f>
        <v>1482111914</v>
      </c>
      <c r="Q32" s="137"/>
      <c r="R32" s="238">
        <f>SUM(D32:P32)</f>
        <v>1482111914</v>
      </c>
      <c r="S32" s="137"/>
      <c r="T32" s="137">
        <f>'PL8-9'!D61</f>
        <v>127124436</v>
      </c>
      <c r="U32" s="137"/>
      <c r="V32" s="106">
        <f t="shared" ref="V32:V33" si="5">SUM(R32:T32)</f>
        <v>1609236350</v>
      </c>
      <c r="W32" s="113">
        <f>V32-'PL8-9'!D62</f>
        <v>0</v>
      </c>
      <c r="X32" s="91"/>
    </row>
    <row r="33" spans="1:23" s="48" customFormat="1" ht="20.25" customHeight="1" x14ac:dyDescent="0.65">
      <c r="A33" s="123" t="s">
        <v>74</v>
      </c>
      <c r="B33" s="11"/>
      <c r="C33" s="103"/>
      <c r="D33" s="150">
        <v>0</v>
      </c>
      <c r="E33" s="144"/>
      <c r="F33" s="150">
        <v>0</v>
      </c>
      <c r="G33" s="144"/>
      <c r="H33" s="150">
        <v>0</v>
      </c>
      <c r="I33" s="144"/>
      <c r="J33" s="150">
        <v>0</v>
      </c>
      <c r="K33" s="144"/>
      <c r="L33" s="150">
        <v>0</v>
      </c>
      <c r="M33" s="144"/>
      <c r="N33" s="150">
        <v>0</v>
      </c>
      <c r="O33" s="137"/>
      <c r="P33" s="150">
        <v>7474288</v>
      </c>
      <c r="Q33" s="137"/>
      <c r="R33" s="238">
        <f>SUM(D33:P33)</f>
        <v>7474288</v>
      </c>
      <c r="S33" s="137"/>
      <c r="T33" s="137">
        <v>4511459</v>
      </c>
      <c r="U33" s="137"/>
      <c r="V33" s="106">
        <f t="shared" si="5"/>
        <v>11985747</v>
      </c>
    </row>
    <row r="34" spans="1:23" ht="20.25" customHeight="1" x14ac:dyDescent="0.3">
      <c r="A34" s="37" t="s">
        <v>75</v>
      </c>
      <c r="B34" s="173"/>
      <c r="C34" s="104"/>
      <c r="D34" s="165">
        <v>0</v>
      </c>
      <c r="E34" s="214"/>
      <c r="F34" s="165">
        <v>0</v>
      </c>
      <c r="G34" s="214"/>
      <c r="H34" s="165">
        <v>0</v>
      </c>
      <c r="I34" s="214"/>
      <c r="J34" s="165">
        <v>0</v>
      </c>
      <c r="K34" s="214"/>
      <c r="L34" s="165">
        <f ca="1">SUM(L32:L34)</f>
        <v>0</v>
      </c>
      <c r="M34" s="214"/>
      <c r="N34" s="165">
        <v>0</v>
      </c>
      <c r="O34" s="214"/>
      <c r="P34" s="215">
        <f>SUM(P32:P33)</f>
        <v>1489586202</v>
      </c>
      <c r="Q34" s="137"/>
      <c r="R34" s="215">
        <f>SUM(R32:R33)</f>
        <v>1489586202</v>
      </c>
      <c r="S34" s="137"/>
      <c r="T34" s="215">
        <f>SUM(T32:T33)</f>
        <v>131635895</v>
      </c>
      <c r="U34" s="137"/>
      <c r="V34" s="215">
        <f>SUM(V32:V33)</f>
        <v>1621222097</v>
      </c>
      <c r="W34" s="116">
        <f>V34-'PL8-9'!D67</f>
        <v>0</v>
      </c>
    </row>
    <row r="35" spans="1:23" ht="20" customHeight="1" x14ac:dyDescent="0.3">
      <c r="A35" s="37"/>
      <c r="B35" s="173"/>
      <c r="C35" s="104"/>
      <c r="D35" s="105"/>
      <c r="E35" s="104"/>
      <c r="F35" s="105"/>
      <c r="G35" s="104"/>
      <c r="H35" s="105"/>
      <c r="I35" s="104"/>
      <c r="J35" s="105"/>
      <c r="K35" s="104"/>
      <c r="L35" s="105"/>
      <c r="M35" s="104"/>
      <c r="N35" s="105"/>
      <c r="O35" s="82"/>
      <c r="P35" s="128"/>
      <c r="Q35" s="86"/>
      <c r="R35" s="86"/>
      <c r="S35" s="86"/>
      <c r="T35" s="86"/>
      <c r="U35" s="86"/>
      <c r="V35" s="125"/>
    </row>
    <row r="36" spans="1:23" ht="20.25" customHeight="1" x14ac:dyDescent="0.65">
      <c r="A36" s="147" t="s">
        <v>81</v>
      </c>
      <c r="B36" s="57" t="s">
        <v>258</v>
      </c>
      <c r="C36" s="85"/>
      <c r="D36" s="150">
        <v>0</v>
      </c>
      <c r="E36" s="103"/>
      <c r="F36" s="150">
        <v>0</v>
      </c>
      <c r="G36" s="103"/>
      <c r="H36" s="150">
        <v>0</v>
      </c>
      <c r="I36" s="103"/>
      <c r="J36" s="150">
        <v>0</v>
      </c>
      <c r="K36" s="103"/>
      <c r="L36" s="150">
        <v>0</v>
      </c>
      <c r="M36" s="84"/>
      <c r="N36" s="84">
        <v>101400000</v>
      </c>
      <c r="O36" s="84"/>
      <c r="P36" s="84">
        <f>-N36</f>
        <v>-101400000</v>
      </c>
      <c r="Q36" s="86"/>
      <c r="R36" s="238">
        <f>SUM(D36:P36)</f>
        <v>0</v>
      </c>
      <c r="S36" s="103"/>
      <c r="T36" s="150">
        <v>0</v>
      </c>
      <c r="U36" s="103"/>
      <c r="V36" s="150">
        <f>SUM(R36:T36)</f>
        <v>0</v>
      </c>
    </row>
    <row r="37" spans="1:23" s="37" customFormat="1" ht="20.25" customHeight="1" thickBot="1" x14ac:dyDescent="0.35">
      <c r="A37" s="31" t="s">
        <v>208</v>
      </c>
      <c r="B37" s="69"/>
      <c r="C37" s="99"/>
      <c r="D37" s="168">
        <f>SUM(D13,D34,D29,D36)</f>
        <v>1605985848</v>
      </c>
      <c r="E37" s="99"/>
      <c r="F37" s="168">
        <f>SUM(F13,F34,F29,F36)</f>
        <v>6453142824</v>
      </c>
      <c r="G37" s="99"/>
      <c r="H37" s="168">
        <f>SUM(H13,H34,H29,H36)</f>
        <v>-42011799</v>
      </c>
      <c r="I37" s="99"/>
      <c r="J37" s="168">
        <f>SUM(J13,J34,J29,J36)</f>
        <v>-146220486</v>
      </c>
      <c r="K37" s="99"/>
      <c r="L37" s="168">
        <f>SUM(L13,L29,L33,L36)</f>
        <v>38178136</v>
      </c>
      <c r="M37" s="99"/>
      <c r="N37" s="168">
        <f>SUM(N13,N34,N29,N36)</f>
        <v>119400000</v>
      </c>
      <c r="O37" s="99"/>
      <c r="P37" s="168">
        <f>SUM(P13,P34,P29,P36)</f>
        <v>1467798665</v>
      </c>
      <c r="Q37" s="99"/>
      <c r="R37" s="168">
        <f>SUM(R13,R34,R29,R36)</f>
        <v>9496273188</v>
      </c>
      <c r="S37" s="99"/>
      <c r="T37" s="168">
        <f>SUM(T13,T34,T29,T36)</f>
        <v>2453206719</v>
      </c>
      <c r="U37" s="99"/>
      <c r="V37" s="168">
        <f>SUM(V13,V34,V29,V36)</f>
        <v>11949479907</v>
      </c>
      <c r="W37" s="116">
        <f>V37-'BL 6-7'!D96</f>
        <v>0</v>
      </c>
    </row>
    <row r="38" spans="1:23" ht="20.25" customHeight="1" thickTop="1" x14ac:dyDescent="0.3">
      <c r="C38" s="83"/>
      <c r="D38" s="83"/>
      <c r="E38" s="83"/>
      <c r="F38" s="83"/>
      <c r="G38" s="83"/>
      <c r="H38" s="83"/>
      <c r="I38" s="83"/>
      <c r="J38" s="83"/>
      <c r="K38" s="83"/>
      <c r="L38" s="83"/>
      <c r="M38" s="83"/>
      <c r="N38" s="83"/>
      <c r="O38" s="83"/>
      <c r="P38" s="83"/>
      <c r="Q38" s="83"/>
      <c r="R38" s="83"/>
      <c r="S38" s="83"/>
      <c r="T38" s="83"/>
      <c r="U38" s="83"/>
      <c r="V38" s="83"/>
    </row>
    <row r="39" spans="1:23" s="90" customFormat="1" ht="20.25" customHeight="1" x14ac:dyDescent="0.3">
      <c r="R39" s="90">
        <f>R37-'BL 6-7'!D94</f>
        <v>0</v>
      </c>
      <c r="T39" s="90">
        <f>T37-'BL 6-7'!D95</f>
        <v>0</v>
      </c>
    </row>
    <row r="40" spans="1:23" ht="20.25" customHeight="1" x14ac:dyDescent="0.3">
      <c r="D40" s="83"/>
      <c r="F40" s="83"/>
      <c r="H40" s="83"/>
      <c r="J40" s="83"/>
      <c r="L40" s="83"/>
      <c r="N40" s="83"/>
      <c r="P40" s="83"/>
      <c r="Q40" s="83"/>
      <c r="R40" s="83"/>
      <c r="S40" s="83"/>
      <c r="T40" s="83"/>
      <c r="U40" s="83"/>
      <c r="V40" s="83"/>
    </row>
  </sheetData>
  <mergeCells count="3">
    <mergeCell ref="D4:V4"/>
    <mergeCell ref="N5:P5"/>
    <mergeCell ref="D11:V11"/>
  </mergeCells>
  <pageMargins left="0.8" right="0.7" top="0.48" bottom="0.5" header="0.5" footer="0.5"/>
  <pageSetup paperSize="9" scale="56" firstPageNumber="11" orientation="landscape" useFirstPageNumber="1" r:id="rId1"/>
  <headerFooter alignWithMargins="0">
    <oddFooter>&amp;L   The accompanying notes form an integral part of the financial statements.
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O217"/>
  <sheetViews>
    <sheetView view="pageBreakPreview" topLeftCell="A19" zoomScaleNormal="70" zoomScaleSheetLayoutView="100" workbookViewId="0">
      <selection activeCell="A16" sqref="A16"/>
    </sheetView>
  </sheetViews>
  <sheetFormatPr defaultColWidth="9.1796875" defaultRowHeight="20.25" customHeight="1" x14ac:dyDescent="0.3"/>
  <cols>
    <col min="1" max="1" width="52.81640625" style="4" customWidth="1"/>
    <col min="2" max="2" width="6.54296875" style="59" customWidth="1"/>
    <col min="3" max="3" width="1.81640625" style="1" customWidth="1"/>
    <col min="4" max="4" width="15" style="1" bestFit="1" customWidth="1"/>
    <col min="5" max="5" width="1.81640625" style="1" customWidth="1"/>
    <col min="6" max="6" width="15.54296875" style="1" bestFit="1" customWidth="1"/>
    <col min="7" max="7" width="1.81640625" style="1" customWidth="1"/>
    <col min="8" max="8" width="13.90625" style="1" customWidth="1"/>
    <col min="9" max="9" width="1.81640625" style="1" customWidth="1"/>
    <col min="10" max="10" width="13.90625" style="1" customWidth="1"/>
    <col min="11" max="11" width="1.81640625" style="9" customWidth="1"/>
    <col min="12" max="12" width="13.90625" style="9" customWidth="1"/>
    <col min="13" max="13" width="1.81640625" style="1" customWidth="1"/>
    <col min="14" max="14" width="15" style="9" bestFit="1" customWidth="1"/>
    <col min="15" max="16384" width="9.1796875" style="1"/>
  </cols>
  <sheetData>
    <row r="1" spans="1:14" s="6" customFormat="1" ht="20.25" customHeight="1" x14ac:dyDescent="0.4">
      <c r="A1" s="5" t="s">
        <v>88</v>
      </c>
      <c r="B1" s="64"/>
      <c r="K1" s="15"/>
      <c r="L1" s="15"/>
      <c r="N1" s="15"/>
    </row>
    <row r="2" spans="1:14" s="8" customFormat="1" ht="20.25" customHeight="1" x14ac:dyDescent="0.35">
      <c r="A2" s="7" t="s">
        <v>76</v>
      </c>
      <c r="B2" s="65"/>
      <c r="K2" s="16"/>
      <c r="L2" s="16"/>
      <c r="N2" s="16"/>
    </row>
    <row r="3" spans="1:14" s="8" customFormat="1" ht="20.25" customHeight="1" x14ac:dyDescent="0.35">
      <c r="A3" s="7"/>
      <c r="B3" s="65"/>
      <c r="K3" s="16"/>
      <c r="L3" s="16"/>
      <c r="N3" s="16"/>
    </row>
    <row r="4" spans="1:14" s="2" customFormat="1" ht="18.75" customHeight="1" x14ac:dyDescent="0.3">
      <c r="A4" s="60"/>
      <c r="B4" s="59"/>
      <c r="C4" s="59"/>
      <c r="D4" s="264" t="s">
        <v>37</v>
      </c>
      <c r="E4" s="264"/>
      <c r="F4" s="264"/>
      <c r="G4" s="264"/>
      <c r="H4" s="264"/>
      <c r="I4" s="264"/>
      <c r="J4" s="264"/>
      <c r="K4" s="264"/>
      <c r="L4" s="264"/>
      <c r="M4" s="264"/>
      <c r="N4" s="264"/>
    </row>
    <row r="5" spans="1:14" s="2" customFormat="1" ht="18.75" customHeight="1" x14ac:dyDescent="0.3">
      <c r="A5" s="34"/>
      <c r="B5" s="57"/>
      <c r="C5" s="10"/>
      <c r="E5" s="10"/>
      <c r="F5" s="26"/>
      <c r="G5" s="10"/>
      <c r="H5" s="26"/>
      <c r="I5" s="26"/>
      <c r="J5" s="265" t="s">
        <v>43</v>
      </c>
      <c r="K5" s="266"/>
      <c r="L5" s="266"/>
      <c r="M5" s="26"/>
      <c r="N5" s="10"/>
    </row>
    <row r="6" spans="1:14" s="2" customFormat="1" ht="18.75" customHeight="1" x14ac:dyDescent="0.3">
      <c r="A6" s="66"/>
      <c r="B6" s="57"/>
      <c r="C6" s="10"/>
      <c r="D6" s="10" t="s">
        <v>32</v>
      </c>
      <c r="E6" s="10"/>
      <c r="G6" s="10"/>
      <c r="J6" s="225"/>
      <c r="K6" s="10"/>
      <c r="L6" s="225"/>
      <c r="M6" s="10"/>
      <c r="N6" s="225"/>
    </row>
    <row r="7" spans="1:14" s="2" customFormat="1" ht="18.75" customHeight="1" x14ac:dyDescent="0.3">
      <c r="A7" s="66"/>
      <c r="B7" s="57"/>
      <c r="C7" s="10"/>
      <c r="D7" s="224" t="s">
        <v>137</v>
      </c>
      <c r="E7" s="10"/>
      <c r="F7" s="224" t="s">
        <v>44</v>
      </c>
      <c r="G7" s="10"/>
      <c r="J7" s="225" t="s">
        <v>49</v>
      </c>
      <c r="K7" s="10"/>
      <c r="M7" s="10"/>
      <c r="N7" s="224" t="s">
        <v>29</v>
      </c>
    </row>
    <row r="8" spans="1:14" s="2" customFormat="1" ht="18.75" customHeight="1" x14ac:dyDescent="0.35">
      <c r="A8" s="67"/>
      <c r="B8" s="57" t="s">
        <v>2</v>
      </c>
      <c r="C8" s="10"/>
      <c r="D8" s="10" t="s">
        <v>31</v>
      </c>
      <c r="E8" s="10"/>
      <c r="F8" s="224" t="s">
        <v>139</v>
      </c>
      <c r="G8" s="10"/>
      <c r="H8" s="224" t="s">
        <v>94</v>
      </c>
      <c r="I8" s="10"/>
      <c r="J8" s="61" t="s">
        <v>45</v>
      </c>
      <c r="K8" s="10"/>
      <c r="L8" s="225" t="s">
        <v>46</v>
      </c>
      <c r="M8" s="10"/>
      <c r="N8" s="224" t="s">
        <v>28</v>
      </c>
    </row>
    <row r="9" spans="1:14" s="2" customFormat="1" ht="18.75" customHeight="1" x14ac:dyDescent="0.3">
      <c r="A9" s="68"/>
      <c r="B9" s="69"/>
      <c r="C9" s="69"/>
      <c r="D9" s="256" t="s">
        <v>67</v>
      </c>
      <c r="E9" s="256"/>
      <c r="F9" s="256"/>
      <c r="G9" s="256"/>
      <c r="H9" s="256"/>
      <c r="I9" s="256"/>
      <c r="J9" s="256"/>
      <c r="K9" s="256"/>
      <c r="L9" s="256"/>
      <c r="M9" s="256"/>
      <c r="N9" s="256"/>
    </row>
    <row r="10" spans="1:14" s="2" customFormat="1" ht="18.75" customHeight="1" x14ac:dyDescent="0.3">
      <c r="A10" s="31" t="s">
        <v>168</v>
      </c>
      <c r="B10" s="69"/>
      <c r="C10" s="222"/>
      <c r="D10" s="222"/>
      <c r="E10" s="222"/>
      <c r="F10" s="222"/>
      <c r="G10" s="222"/>
      <c r="H10" s="222"/>
      <c r="I10" s="222"/>
      <c r="J10" s="222"/>
      <c r="K10" s="222"/>
      <c r="L10" s="222"/>
      <c r="M10" s="222"/>
      <c r="N10" s="222"/>
    </row>
    <row r="11" spans="1:14" s="2" customFormat="1" ht="18.75" customHeight="1" x14ac:dyDescent="0.3">
      <c r="A11" s="31" t="s">
        <v>169</v>
      </c>
      <c r="B11" s="69"/>
      <c r="C11" s="222"/>
      <c r="D11" s="226">
        <v>1005000000</v>
      </c>
      <c r="E11" s="222"/>
      <c r="F11" s="226">
        <v>348596521</v>
      </c>
      <c r="G11" s="222"/>
      <c r="H11" s="148">
        <v>18009625</v>
      </c>
      <c r="I11" s="222"/>
      <c r="J11" s="226">
        <v>13800000</v>
      </c>
      <c r="K11" s="222"/>
      <c r="L11" s="226">
        <v>181232752</v>
      </c>
      <c r="M11" s="222"/>
      <c r="N11" s="226">
        <f>SUM(D11:L11)</f>
        <v>1566638898</v>
      </c>
    </row>
    <row r="12" spans="1:14" ht="18.75" customHeight="1" x14ac:dyDescent="0.3">
      <c r="A12" s="31"/>
      <c r="C12" s="74"/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92"/>
    </row>
    <row r="13" spans="1:14" s="55" customFormat="1" ht="18.75" customHeight="1" x14ac:dyDescent="0.3">
      <c r="A13" s="30" t="s">
        <v>41</v>
      </c>
      <c r="B13" s="59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92"/>
    </row>
    <row r="14" spans="1:14" s="70" customFormat="1" ht="18.75" customHeight="1" x14ac:dyDescent="0.3">
      <c r="A14" s="71" t="s">
        <v>157</v>
      </c>
      <c r="B14" s="58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92"/>
    </row>
    <row r="15" spans="1:14" s="71" customFormat="1" ht="18.75" customHeight="1" x14ac:dyDescent="0.3">
      <c r="A15" s="123" t="s">
        <v>159</v>
      </c>
      <c r="B15" s="131" t="s">
        <v>259</v>
      </c>
      <c r="C15" s="113"/>
      <c r="D15" s="150">
        <v>110000000</v>
      </c>
      <c r="E15" s="113"/>
      <c r="F15" s="150">
        <v>874499999.99999988</v>
      </c>
      <c r="G15" s="113"/>
      <c r="H15" s="150">
        <v>0</v>
      </c>
      <c r="I15" s="113"/>
      <c r="J15" s="150">
        <v>0</v>
      </c>
      <c r="K15" s="113"/>
      <c r="L15" s="150">
        <v>0</v>
      </c>
      <c r="M15" s="113"/>
      <c r="N15" s="150">
        <f>SUM(D15:L15)</f>
        <v>984499999.99999988</v>
      </c>
    </row>
    <row r="16" spans="1:14" s="71" customFormat="1" ht="18.75" customHeight="1" x14ac:dyDescent="0.3">
      <c r="A16" s="167" t="s">
        <v>171</v>
      </c>
      <c r="B16" s="131" t="s">
        <v>259</v>
      </c>
      <c r="C16" s="113"/>
      <c r="D16" s="150">
        <v>86379956</v>
      </c>
      <c r="E16" s="113"/>
      <c r="F16" s="150">
        <v>249840141</v>
      </c>
      <c r="G16" s="113"/>
      <c r="H16" s="150">
        <v>0</v>
      </c>
      <c r="I16" s="113"/>
      <c r="J16" s="150">
        <v>0</v>
      </c>
      <c r="K16" s="113"/>
      <c r="L16" s="150">
        <v>0</v>
      </c>
      <c r="M16" s="113"/>
      <c r="N16" s="150">
        <f t="shared" ref="N16:N17" si="0">SUM(D16:L16)</f>
        <v>336220097</v>
      </c>
    </row>
    <row r="17" spans="1:15" s="70" customFormat="1" ht="18.75" customHeight="1" x14ac:dyDescent="0.3">
      <c r="A17" s="123" t="s">
        <v>121</v>
      </c>
      <c r="B17" s="131" t="s">
        <v>239</v>
      </c>
      <c r="C17" s="113"/>
      <c r="D17" s="150">
        <v>0</v>
      </c>
      <c r="E17" s="113"/>
      <c r="F17" s="150">
        <v>24094633</v>
      </c>
      <c r="G17" s="113"/>
      <c r="H17" s="150">
        <v>-5943417</v>
      </c>
      <c r="I17" s="113"/>
      <c r="J17" s="150">
        <v>0</v>
      </c>
      <c r="K17" s="113"/>
      <c r="L17" s="150">
        <v>0</v>
      </c>
      <c r="M17" s="113"/>
      <c r="N17" s="150">
        <f t="shared" si="0"/>
        <v>18151216</v>
      </c>
    </row>
    <row r="18" spans="1:15" s="71" customFormat="1" ht="18.75" customHeight="1" x14ac:dyDescent="0.3">
      <c r="A18" s="123" t="s">
        <v>149</v>
      </c>
      <c r="B18" s="131" t="s">
        <v>260</v>
      </c>
      <c r="C18" s="113"/>
      <c r="D18" s="150">
        <v>0</v>
      </c>
      <c r="E18" s="113"/>
      <c r="F18" s="150">
        <v>0</v>
      </c>
      <c r="G18" s="113"/>
      <c r="H18" s="150">
        <v>0</v>
      </c>
      <c r="I18" s="113"/>
      <c r="J18" s="150">
        <v>0</v>
      </c>
      <c r="K18" s="113"/>
      <c r="L18" s="150">
        <v>-61620150</v>
      </c>
      <c r="M18" s="113"/>
      <c r="N18" s="150">
        <f>SUM(D18:L18)</f>
        <v>-61620150</v>
      </c>
    </row>
    <row r="19" spans="1:15" s="62" customFormat="1" ht="18.75" customHeight="1" x14ac:dyDescent="0.3">
      <c r="A19" s="101" t="s">
        <v>158</v>
      </c>
      <c r="B19" s="58"/>
      <c r="C19" s="127"/>
      <c r="D19" s="165">
        <f>SUM(D15:D18)</f>
        <v>196379956</v>
      </c>
      <c r="E19" s="127"/>
      <c r="F19" s="165">
        <f>SUM(F15:F18)</f>
        <v>1148434774</v>
      </c>
      <c r="G19" s="127"/>
      <c r="H19" s="165">
        <f>SUM(H15:H18)</f>
        <v>-5943417</v>
      </c>
      <c r="I19" s="125"/>
      <c r="J19" s="165">
        <f>SUM(J15:J18)</f>
        <v>0</v>
      </c>
      <c r="K19" s="125"/>
      <c r="L19" s="165">
        <f>SUM(L15:L18)</f>
        <v>-61620150</v>
      </c>
      <c r="M19" s="125"/>
      <c r="N19" s="165">
        <f>SUM(D19:L19)</f>
        <v>1277251163</v>
      </c>
    </row>
    <row r="20" spans="1:15" s="62" customFormat="1" ht="18.75" customHeight="1" x14ac:dyDescent="0.3">
      <c r="A20" s="31" t="s">
        <v>58</v>
      </c>
      <c r="B20" s="58"/>
      <c r="C20" s="127"/>
      <c r="D20" s="165">
        <f>D19</f>
        <v>196379956</v>
      </c>
      <c r="E20" s="127"/>
      <c r="F20" s="165">
        <f>F19</f>
        <v>1148434774</v>
      </c>
      <c r="G20" s="127"/>
      <c r="H20" s="165">
        <f>H19</f>
        <v>-5943417</v>
      </c>
      <c r="I20" s="125"/>
      <c r="J20" s="165">
        <f>J19</f>
        <v>0</v>
      </c>
      <c r="K20" s="125"/>
      <c r="L20" s="165">
        <f>L19</f>
        <v>-61620150</v>
      </c>
      <c r="M20" s="125"/>
      <c r="N20" s="165">
        <f>N19</f>
        <v>1277251163</v>
      </c>
    </row>
    <row r="21" spans="1:15" s="62" customFormat="1" ht="18.75" customHeight="1" x14ac:dyDescent="0.3">
      <c r="A21" s="37"/>
      <c r="B21" s="58"/>
      <c r="C21" s="105"/>
      <c r="D21" s="105"/>
      <c r="E21" s="105"/>
      <c r="F21" s="105"/>
      <c r="G21" s="105"/>
      <c r="H21" s="105"/>
      <c r="I21" s="92"/>
      <c r="J21" s="92"/>
      <c r="K21" s="92"/>
      <c r="L21" s="105"/>
      <c r="M21" s="92"/>
      <c r="N21" s="92"/>
    </row>
    <row r="22" spans="1:15" s="62" customFormat="1" ht="18.75" customHeight="1" x14ac:dyDescent="0.3">
      <c r="A22" s="37" t="s">
        <v>77</v>
      </c>
      <c r="B22" s="58"/>
      <c r="O22" s="113"/>
    </row>
    <row r="23" spans="1:15" s="62" customFormat="1" ht="18.75" customHeight="1" x14ac:dyDescent="0.3">
      <c r="A23" s="100" t="s">
        <v>59</v>
      </c>
      <c r="B23" s="58"/>
      <c r="C23" s="91"/>
      <c r="D23" s="150">
        <v>0</v>
      </c>
      <c r="E23" s="103"/>
      <c r="F23" s="150">
        <v>0</v>
      </c>
      <c r="G23" s="103"/>
      <c r="H23" s="150">
        <v>0</v>
      </c>
      <c r="I23" s="103"/>
      <c r="J23" s="150">
        <v>0</v>
      </c>
      <c r="K23" s="74"/>
      <c r="L23" s="74">
        <v>80231926</v>
      </c>
      <c r="M23" s="74"/>
      <c r="N23" s="74">
        <f>SUM(D23:L23)</f>
        <v>80231926</v>
      </c>
      <c r="O23" s="113"/>
    </row>
    <row r="24" spans="1:15" s="62" customFormat="1" ht="18.75" customHeight="1" x14ac:dyDescent="0.3">
      <c r="A24" s="100" t="s">
        <v>120</v>
      </c>
      <c r="B24" s="58"/>
      <c r="C24" s="91"/>
      <c r="D24" s="150">
        <v>0</v>
      </c>
      <c r="E24" s="103"/>
      <c r="F24" s="150">
        <v>0</v>
      </c>
      <c r="G24" s="103"/>
      <c r="H24" s="150">
        <v>0</v>
      </c>
      <c r="I24" s="103"/>
      <c r="J24" s="150">
        <v>0</v>
      </c>
      <c r="K24" s="74"/>
      <c r="L24" s="150">
        <f>'PL8-9'!H66</f>
        <v>0</v>
      </c>
      <c r="M24" s="74"/>
      <c r="N24" s="150">
        <f>SUM(D24:L24)</f>
        <v>0</v>
      </c>
      <c r="O24" s="113"/>
    </row>
    <row r="25" spans="1:15" ht="18.75" customHeight="1" x14ac:dyDescent="0.3">
      <c r="A25" s="37" t="s">
        <v>75</v>
      </c>
      <c r="B25" s="57"/>
      <c r="C25" s="105"/>
      <c r="D25" s="165">
        <f>SUM(D23:D24)</f>
        <v>0</v>
      </c>
      <c r="E25" s="105"/>
      <c r="F25" s="165">
        <f>SUM(F23:F24)</f>
        <v>0</v>
      </c>
      <c r="G25" s="105"/>
      <c r="H25" s="165">
        <f>SUM(H23:H24)</f>
        <v>0</v>
      </c>
      <c r="I25" s="105"/>
      <c r="J25" s="165">
        <f>SUM(J23:J23)</f>
        <v>0</v>
      </c>
      <c r="K25" s="92"/>
      <c r="L25" s="93">
        <f>SUM(L23:L24)</f>
        <v>80231926</v>
      </c>
      <c r="M25" s="92"/>
      <c r="N25" s="93">
        <f>SUM(N23:N24)</f>
        <v>80231926</v>
      </c>
      <c r="O25" s="113"/>
    </row>
    <row r="26" spans="1:15" ht="18.75" customHeight="1" x14ac:dyDescent="0.3">
      <c r="A26" s="31"/>
      <c r="B26" s="57"/>
      <c r="O26" s="113"/>
    </row>
    <row r="27" spans="1:15" ht="18.75" customHeight="1" x14ac:dyDescent="0.3">
      <c r="A27" s="147" t="s">
        <v>81</v>
      </c>
      <c r="B27" s="57" t="s">
        <v>258</v>
      </c>
      <c r="C27" s="153"/>
      <c r="D27" s="207">
        <v>0</v>
      </c>
      <c r="E27" s="103"/>
      <c r="F27" s="207">
        <v>0</v>
      </c>
      <c r="G27" s="103"/>
      <c r="H27" s="207">
        <v>0</v>
      </c>
      <c r="J27" s="154">
        <v>4200000</v>
      </c>
      <c r="L27" s="154">
        <f>-J27</f>
        <v>-4200000</v>
      </c>
      <c r="N27" s="207">
        <v>0</v>
      </c>
      <c r="O27" s="116"/>
    </row>
    <row r="28" spans="1:15" s="62" customFormat="1" ht="18.75" customHeight="1" thickBot="1" x14ac:dyDescent="0.35">
      <c r="A28" s="31" t="s">
        <v>170</v>
      </c>
      <c r="B28" s="69"/>
      <c r="C28" s="41"/>
      <c r="D28" s="29">
        <f>SUM(D11,D20,D25)</f>
        <v>1201379956</v>
      </c>
      <c r="E28" s="41"/>
      <c r="F28" s="29">
        <f>SUM(F11,F20,F25)</f>
        <v>1497031295</v>
      </c>
      <c r="G28" s="41"/>
      <c r="H28" s="29">
        <f>SUM(H11,H20,H25)</f>
        <v>12066208</v>
      </c>
      <c r="I28" s="41"/>
      <c r="J28" s="29">
        <f>SUM(J11,J20,J25,J27)</f>
        <v>18000000</v>
      </c>
      <c r="K28" s="41"/>
      <c r="L28" s="29">
        <f>SUM(L11,L20,L25,L27)</f>
        <v>195644528</v>
      </c>
      <c r="M28" s="41"/>
      <c r="N28" s="29">
        <f>SUM(N11,N20,N25)</f>
        <v>2924121987</v>
      </c>
      <c r="O28" s="113"/>
    </row>
    <row r="29" spans="1:15" s="62" customFormat="1" ht="20.25" customHeight="1" thickTop="1" x14ac:dyDescent="0.3">
      <c r="A29" s="3"/>
      <c r="B29" s="58"/>
      <c r="C29" s="74"/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92"/>
    </row>
    <row r="30" spans="1:15" ht="20.25" customHeight="1" x14ac:dyDescent="0.3">
      <c r="C30" s="88"/>
      <c r="D30" s="88"/>
      <c r="E30" s="88"/>
      <c r="F30" s="88"/>
      <c r="G30" s="88"/>
      <c r="H30" s="88"/>
      <c r="I30" s="88"/>
      <c r="J30" s="88"/>
      <c r="K30" s="89"/>
      <c r="L30" s="89"/>
      <c r="M30" s="88"/>
      <c r="N30" s="89"/>
    </row>
    <row r="31" spans="1:15" ht="20.25" customHeight="1" x14ac:dyDescent="0.3">
      <c r="D31" s="88"/>
      <c r="F31" s="88"/>
      <c r="H31" s="88"/>
      <c r="J31" s="88"/>
      <c r="L31" s="89"/>
      <c r="N31" s="89"/>
    </row>
    <row r="64" spans="1:1" ht="20.25" customHeight="1" x14ac:dyDescent="0.3">
      <c r="A64" s="19"/>
    </row>
    <row r="143" spans="1:1" ht="20.25" customHeight="1" x14ac:dyDescent="0.3">
      <c r="A143" s="4" t="s">
        <v>52</v>
      </c>
    </row>
    <row r="216" spans="1:1" ht="20.25" customHeight="1" x14ac:dyDescent="0.3">
      <c r="A216" s="4" t="s">
        <v>53</v>
      </c>
    </row>
    <row r="217" spans="1:1" ht="20.25" customHeight="1" x14ac:dyDescent="0.3">
      <c r="A217" s="4" t="s">
        <v>50</v>
      </c>
    </row>
  </sheetData>
  <mergeCells count="3">
    <mergeCell ref="D4:N4"/>
    <mergeCell ref="J5:L5"/>
    <mergeCell ref="D9:N9"/>
  </mergeCells>
  <pageMargins left="0.8" right="0.7" top="0.48" bottom="0.5" header="0.5" footer="0.5"/>
  <pageSetup paperSize="9" scale="84" firstPageNumber="12" orientation="landscape" useFirstPageNumber="1" r:id="rId1"/>
  <headerFooter alignWithMargins="0">
    <oddFooter>&amp;L   The accompanying notes form an integral part of the financial statements.
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O217"/>
  <sheetViews>
    <sheetView view="pageBreakPreview" topLeftCell="A22" zoomScaleNormal="70" zoomScaleSheetLayoutView="100" workbookViewId="0">
      <selection activeCell="A16" sqref="A16"/>
    </sheetView>
  </sheetViews>
  <sheetFormatPr defaultColWidth="9.1796875" defaultRowHeight="20.25" customHeight="1" x14ac:dyDescent="0.3"/>
  <cols>
    <col min="1" max="1" width="52.81640625" style="4" customWidth="1"/>
    <col min="2" max="2" width="6.54296875" style="59" customWidth="1"/>
    <col min="3" max="3" width="1.81640625" style="1" customWidth="1"/>
    <col min="4" max="4" width="15" style="1" bestFit="1" customWidth="1"/>
    <col min="5" max="5" width="1.81640625" style="1" customWidth="1"/>
    <col min="6" max="6" width="15.54296875" style="1" bestFit="1" customWidth="1"/>
    <col min="7" max="7" width="1.81640625" style="1" customWidth="1"/>
    <col min="8" max="8" width="13.90625" style="1" customWidth="1"/>
    <col min="9" max="9" width="1.81640625" style="1" customWidth="1"/>
    <col min="10" max="10" width="13.90625" style="1" customWidth="1"/>
    <col min="11" max="11" width="1.81640625" style="9" customWidth="1"/>
    <col min="12" max="12" width="13.90625" style="9" customWidth="1"/>
    <col min="13" max="13" width="1.81640625" style="1" customWidth="1"/>
    <col min="14" max="14" width="15" style="9" bestFit="1" customWidth="1"/>
    <col min="15" max="15" width="14.1796875" style="1" bestFit="1" customWidth="1"/>
    <col min="16" max="16384" width="9.1796875" style="1"/>
  </cols>
  <sheetData>
    <row r="1" spans="1:14" s="6" customFormat="1" ht="20.25" customHeight="1" x14ac:dyDescent="0.4">
      <c r="A1" s="5" t="s">
        <v>88</v>
      </c>
      <c r="B1" s="64"/>
      <c r="K1" s="15"/>
      <c r="L1" s="15"/>
      <c r="N1" s="15"/>
    </row>
    <row r="2" spans="1:14" s="8" customFormat="1" ht="20.25" customHeight="1" x14ac:dyDescent="0.35">
      <c r="A2" s="7" t="s">
        <v>76</v>
      </c>
      <c r="B2" s="65"/>
      <c r="K2" s="16"/>
      <c r="L2" s="16"/>
      <c r="N2" s="16"/>
    </row>
    <row r="3" spans="1:14" s="8" customFormat="1" ht="20.25" customHeight="1" x14ac:dyDescent="0.35">
      <c r="A3" s="7"/>
      <c r="B3" s="65"/>
      <c r="K3" s="16"/>
      <c r="L3" s="16"/>
      <c r="N3" s="16"/>
    </row>
    <row r="4" spans="1:14" s="2" customFormat="1" ht="18.75" customHeight="1" x14ac:dyDescent="0.3">
      <c r="A4" s="60"/>
      <c r="B4" s="59"/>
      <c r="C4" s="59"/>
      <c r="D4" s="264" t="s">
        <v>37</v>
      </c>
      <c r="E4" s="264"/>
      <c r="F4" s="264"/>
      <c r="G4" s="264"/>
      <c r="H4" s="264"/>
      <c r="I4" s="264"/>
      <c r="J4" s="264"/>
      <c r="K4" s="264"/>
      <c r="L4" s="264"/>
      <c r="M4" s="264"/>
      <c r="N4" s="264"/>
    </row>
    <row r="5" spans="1:14" s="2" customFormat="1" ht="18.75" customHeight="1" x14ac:dyDescent="0.3">
      <c r="A5" s="34"/>
      <c r="B5" s="57"/>
      <c r="C5" s="10"/>
      <c r="E5" s="10"/>
      <c r="F5" s="26"/>
      <c r="G5" s="10"/>
      <c r="H5" s="26"/>
      <c r="I5" s="26"/>
      <c r="J5" s="265" t="s">
        <v>43</v>
      </c>
      <c r="K5" s="266"/>
      <c r="L5" s="266"/>
      <c r="M5" s="26"/>
      <c r="N5" s="10"/>
    </row>
    <row r="6" spans="1:14" s="2" customFormat="1" ht="18.75" customHeight="1" x14ac:dyDescent="0.3">
      <c r="A6" s="66"/>
      <c r="B6" s="57"/>
      <c r="C6" s="10"/>
      <c r="D6" s="10" t="s">
        <v>32</v>
      </c>
      <c r="E6" s="10"/>
      <c r="G6" s="10"/>
      <c r="J6" s="42"/>
      <c r="K6" s="10"/>
      <c r="L6" s="42"/>
      <c r="M6" s="10"/>
      <c r="N6" s="42"/>
    </row>
    <row r="7" spans="1:14" s="2" customFormat="1" ht="18.75" customHeight="1" x14ac:dyDescent="0.3">
      <c r="A7" s="66"/>
      <c r="B7" s="57"/>
      <c r="C7" s="10"/>
      <c r="D7" s="38" t="s">
        <v>137</v>
      </c>
      <c r="E7" s="10"/>
      <c r="F7" s="199" t="s">
        <v>44</v>
      </c>
      <c r="G7" s="10"/>
      <c r="J7" s="42" t="s">
        <v>49</v>
      </c>
      <c r="K7" s="10"/>
      <c r="M7" s="10"/>
      <c r="N7" s="38" t="s">
        <v>29</v>
      </c>
    </row>
    <row r="8" spans="1:14" s="2" customFormat="1" ht="18.75" customHeight="1" x14ac:dyDescent="0.35">
      <c r="A8" s="67"/>
      <c r="B8" s="57" t="s">
        <v>2</v>
      </c>
      <c r="C8" s="10"/>
      <c r="D8" s="10" t="s">
        <v>31</v>
      </c>
      <c r="E8" s="10"/>
      <c r="F8" s="199" t="s">
        <v>139</v>
      </c>
      <c r="G8" s="10"/>
      <c r="H8" s="171" t="s">
        <v>94</v>
      </c>
      <c r="I8" s="10"/>
      <c r="J8" s="61" t="s">
        <v>45</v>
      </c>
      <c r="K8" s="10"/>
      <c r="L8" s="42" t="s">
        <v>46</v>
      </c>
      <c r="M8" s="10"/>
      <c r="N8" s="38" t="s">
        <v>28</v>
      </c>
    </row>
    <row r="9" spans="1:14" s="2" customFormat="1" ht="18.75" customHeight="1" x14ac:dyDescent="0.3">
      <c r="A9" s="68"/>
      <c r="B9" s="69"/>
      <c r="C9" s="69"/>
      <c r="D9" s="256" t="s">
        <v>67</v>
      </c>
      <c r="E9" s="256"/>
      <c r="F9" s="256"/>
      <c r="G9" s="256"/>
      <c r="H9" s="256"/>
      <c r="I9" s="256"/>
      <c r="J9" s="256"/>
      <c r="K9" s="256"/>
      <c r="L9" s="256"/>
      <c r="M9" s="256"/>
      <c r="N9" s="256"/>
    </row>
    <row r="10" spans="1:14" s="2" customFormat="1" ht="18.75" customHeight="1" x14ac:dyDescent="0.3">
      <c r="A10" s="31" t="s">
        <v>206</v>
      </c>
      <c r="B10" s="69"/>
      <c r="C10" s="155"/>
      <c r="D10" s="17"/>
      <c r="E10" s="17"/>
      <c r="F10" s="17"/>
      <c r="G10" s="170"/>
      <c r="H10" s="170"/>
      <c r="I10" s="17"/>
      <c r="J10" s="17"/>
      <c r="K10" s="17"/>
      <c r="L10" s="17"/>
      <c r="M10" s="17"/>
      <c r="N10" s="17"/>
    </row>
    <row r="11" spans="1:14" s="2" customFormat="1" ht="18.75" customHeight="1" x14ac:dyDescent="0.3">
      <c r="A11" s="31" t="s">
        <v>207</v>
      </c>
      <c r="B11" s="69"/>
      <c r="C11" s="159"/>
      <c r="D11" s="172">
        <v>1201379956</v>
      </c>
      <c r="E11" s="159"/>
      <c r="F11" s="172">
        <v>1497031295</v>
      </c>
      <c r="G11" s="170"/>
      <c r="H11" s="148">
        <v>12066208</v>
      </c>
      <c r="I11" s="159"/>
      <c r="J11" s="172">
        <v>18000000</v>
      </c>
      <c r="K11" s="159"/>
      <c r="L11" s="172">
        <v>195644528</v>
      </c>
      <c r="M11" s="159"/>
      <c r="N11" s="172">
        <f>SUM(D11:L11)</f>
        <v>2924121987</v>
      </c>
    </row>
    <row r="12" spans="1:14" ht="18.75" customHeight="1" x14ac:dyDescent="0.3">
      <c r="A12" s="31"/>
      <c r="C12" s="74"/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92"/>
    </row>
    <row r="13" spans="1:14" s="55" customFormat="1" ht="18.75" customHeight="1" x14ac:dyDescent="0.3">
      <c r="A13" s="30" t="s">
        <v>41</v>
      </c>
      <c r="B13" s="59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92"/>
    </row>
    <row r="14" spans="1:14" s="70" customFormat="1" ht="18.75" customHeight="1" x14ac:dyDescent="0.3">
      <c r="A14" s="71" t="s">
        <v>157</v>
      </c>
      <c r="B14" s="58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92"/>
    </row>
    <row r="15" spans="1:14" s="71" customFormat="1" ht="18.75" customHeight="1" x14ac:dyDescent="0.3">
      <c r="A15" s="123" t="s">
        <v>159</v>
      </c>
      <c r="B15" s="131" t="s">
        <v>259</v>
      </c>
      <c r="C15" s="113"/>
      <c r="D15" s="150">
        <v>211582782</v>
      </c>
      <c r="E15" s="113"/>
      <c r="F15" s="150">
        <v>4321766191</v>
      </c>
      <c r="G15" s="113"/>
      <c r="H15" s="150">
        <v>0</v>
      </c>
      <c r="I15" s="113"/>
      <c r="J15" s="150">
        <v>0</v>
      </c>
      <c r="K15" s="113"/>
      <c r="L15" s="150">
        <v>0</v>
      </c>
      <c r="M15" s="113"/>
      <c r="N15" s="239">
        <f>SUM(D15:L15)</f>
        <v>4533348973</v>
      </c>
    </row>
    <row r="16" spans="1:14" s="71" customFormat="1" ht="18.75" customHeight="1" x14ac:dyDescent="0.3">
      <c r="A16" s="167" t="s">
        <v>171</v>
      </c>
      <c r="B16" s="131" t="s">
        <v>259</v>
      </c>
      <c r="C16" s="113"/>
      <c r="D16" s="150">
        <v>193023110</v>
      </c>
      <c r="E16" s="113"/>
      <c r="F16" s="150">
        <v>616655085</v>
      </c>
      <c r="G16" s="113"/>
      <c r="H16" s="150">
        <v>0</v>
      </c>
      <c r="I16" s="113"/>
      <c r="J16" s="150">
        <v>0</v>
      </c>
      <c r="K16" s="113"/>
      <c r="L16" s="150">
        <v>0</v>
      </c>
      <c r="M16" s="113"/>
      <c r="N16" s="239">
        <f t="shared" ref="N16:N18" si="0">SUM(D16:L16)</f>
        <v>809678195</v>
      </c>
    </row>
    <row r="17" spans="1:15" s="70" customFormat="1" ht="18.75" customHeight="1" x14ac:dyDescent="0.3">
      <c r="A17" s="123" t="s">
        <v>121</v>
      </c>
      <c r="B17" s="131" t="s">
        <v>239</v>
      </c>
      <c r="C17" s="113"/>
      <c r="D17" s="150">
        <v>0</v>
      </c>
      <c r="E17" s="113"/>
      <c r="F17" s="150">
        <v>17690253</v>
      </c>
      <c r="G17" s="113"/>
      <c r="H17" s="150">
        <v>26111928</v>
      </c>
      <c r="I17" s="113"/>
      <c r="J17" s="150">
        <v>0</v>
      </c>
      <c r="K17" s="113"/>
      <c r="L17" s="150">
        <v>0</v>
      </c>
      <c r="M17" s="113"/>
      <c r="N17" s="239">
        <f t="shared" si="0"/>
        <v>43802181</v>
      </c>
    </row>
    <row r="18" spans="1:15" s="71" customFormat="1" ht="18.75" customHeight="1" x14ac:dyDescent="0.3">
      <c r="A18" s="123" t="s">
        <v>149</v>
      </c>
      <c r="B18" s="131" t="s">
        <v>260</v>
      </c>
      <c r="C18" s="113"/>
      <c r="D18" s="150">
        <v>0</v>
      </c>
      <c r="E18" s="113"/>
      <c r="F18" s="150">
        <v>0</v>
      </c>
      <c r="G18" s="113"/>
      <c r="H18" s="150">
        <v>0</v>
      </c>
      <c r="I18" s="113"/>
      <c r="J18" s="150">
        <v>0</v>
      </c>
      <c r="K18" s="113"/>
      <c r="L18" s="150">
        <v>-38827058</v>
      </c>
      <c r="M18" s="113"/>
      <c r="N18" s="239">
        <f t="shared" si="0"/>
        <v>-38827058</v>
      </c>
    </row>
    <row r="19" spans="1:15" s="62" customFormat="1" ht="18.75" customHeight="1" x14ac:dyDescent="0.3">
      <c r="A19" s="101" t="s">
        <v>158</v>
      </c>
      <c r="B19" s="58"/>
      <c r="C19" s="127"/>
      <c r="D19" s="165">
        <f>SUM(D15:D18)</f>
        <v>404605892</v>
      </c>
      <c r="E19" s="127"/>
      <c r="F19" s="165">
        <f>SUM(F15:F18)</f>
        <v>4956111529</v>
      </c>
      <c r="G19" s="127"/>
      <c r="H19" s="165">
        <f>SUM(H15:H18)</f>
        <v>26111928</v>
      </c>
      <c r="I19" s="125"/>
      <c r="J19" s="165">
        <f>SUM(J15:J18)</f>
        <v>0</v>
      </c>
      <c r="K19" s="125"/>
      <c r="L19" s="165">
        <f>SUM(L15:L18)</f>
        <v>-38827058</v>
      </c>
      <c r="M19" s="125"/>
      <c r="N19" s="165">
        <f>SUM(D19:L19)</f>
        <v>5348002291</v>
      </c>
    </row>
    <row r="20" spans="1:15" s="62" customFormat="1" ht="18.75" customHeight="1" x14ac:dyDescent="0.3">
      <c r="A20" s="31" t="s">
        <v>58</v>
      </c>
      <c r="B20" s="58"/>
      <c r="C20" s="127"/>
      <c r="D20" s="165">
        <f>D19</f>
        <v>404605892</v>
      </c>
      <c r="E20" s="127"/>
      <c r="F20" s="165">
        <f>F19</f>
        <v>4956111529</v>
      </c>
      <c r="G20" s="127"/>
      <c r="H20" s="165">
        <f>H19</f>
        <v>26111928</v>
      </c>
      <c r="I20" s="125"/>
      <c r="J20" s="165">
        <f>J19</f>
        <v>0</v>
      </c>
      <c r="K20" s="125"/>
      <c r="L20" s="165">
        <f>L19</f>
        <v>-38827058</v>
      </c>
      <c r="M20" s="125"/>
      <c r="N20" s="165">
        <f>N19</f>
        <v>5348002291</v>
      </c>
    </row>
    <row r="21" spans="1:15" s="62" customFormat="1" ht="18.75" customHeight="1" x14ac:dyDescent="0.3">
      <c r="A21" s="37"/>
      <c r="B21" s="58"/>
      <c r="C21" s="105"/>
      <c r="D21" s="105"/>
      <c r="E21" s="105"/>
      <c r="F21" s="105"/>
      <c r="G21" s="105"/>
      <c r="H21" s="105"/>
      <c r="I21" s="92"/>
      <c r="J21" s="92"/>
      <c r="K21" s="92"/>
      <c r="L21" s="105"/>
      <c r="M21" s="92"/>
      <c r="N21" s="92"/>
    </row>
    <row r="22" spans="1:15" s="62" customFormat="1" ht="18.75" customHeight="1" x14ac:dyDescent="0.3">
      <c r="A22" s="37" t="s">
        <v>77</v>
      </c>
      <c r="B22" s="58"/>
      <c r="O22" s="113"/>
    </row>
    <row r="23" spans="1:15" s="62" customFormat="1" ht="18.75" customHeight="1" x14ac:dyDescent="0.3">
      <c r="A23" s="100" t="s">
        <v>59</v>
      </c>
      <c r="B23" s="58"/>
      <c r="C23" s="91"/>
      <c r="D23" s="150">
        <v>0</v>
      </c>
      <c r="E23" s="103"/>
      <c r="F23" s="150">
        <v>0</v>
      </c>
      <c r="G23" s="103"/>
      <c r="H23" s="150">
        <v>0</v>
      </c>
      <c r="I23" s="103"/>
      <c r="J23" s="150">
        <v>0</v>
      </c>
      <c r="K23" s="74"/>
      <c r="L23" s="74">
        <f>'PL8-9'!H37</f>
        <v>1983740379</v>
      </c>
      <c r="M23" s="74"/>
      <c r="N23" s="239">
        <f>SUM(D23:L23)</f>
        <v>1983740379</v>
      </c>
      <c r="O23" s="249"/>
    </row>
    <row r="24" spans="1:15" s="62" customFormat="1" ht="18.75" customHeight="1" x14ac:dyDescent="0.3">
      <c r="A24" s="100" t="s">
        <v>120</v>
      </c>
      <c r="B24" s="58"/>
      <c r="C24" s="91"/>
      <c r="D24" s="150">
        <v>0</v>
      </c>
      <c r="E24" s="103"/>
      <c r="F24" s="150">
        <v>0</v>
      </c>
      <c r="G24" s="103"/>
      <c r="H24" s="150">
        <v>0</v>
      </c>
      <c r="I24" s="103"/>
      <c r="J24" s="150">
        <v>0</v>
      </c>
      <c r="K24" s="74"/>
      <c r="L24" s="150">
        <f>'PL8-9'!H46</f>
        <v>1680990</v>
      </c>
      <c r="M24" s="74"/>
      <c r="N24" s="239">
        <f>SUM(D24:L24)</f>
        <v>1680990</v>
      </c>
      <c r="O24" s="113"/>
    </row>
    <row r="25" spans="1:15" ht="18.75" customHeight="1" x14ac:dyDescent="0.3">
      <c r="A25" s="37" t="s">
        <v>75</v>
      </c>
      <c r="B25" s="57"/>
      <c r="C25" s="105"/>
      <c r="D25" s="165">
        <f>SUM(D23:D24)</f>
        <v>0</v>
      </c>
      <c r="E25" s="105"/>
      <c r="F25" s="165">
        <f>SUM(F23:F24)</f>
        <v>0</v>
      </c>
      <c r="G25" s="105"/>
      <c r="H25" s="165">
        <f>SUM(H23:H24)</f>
        <v>0</v>
      </c>
      <c r="I25" s="105"/>
      <c r="J25" s="165">
        <f>SUM(J23:J23)</f>
        <v>0</v>
      </c>
      <c r="K25" s="92"/>
      <c r="L25" s="93">
        <f>SUM(L23:L24)</f>
        <v>1985421369</v>
      </c>
      <c r="M25" s="92"/>
      <c r="N25" s="93">
        <f>SUM(N23:N24)</f>
        <v>1985421369</v>
      </c>
      <c r="O25" s="113">
        <f>N25-'PL8-9'!H67</f>
        <v>0</v>
      </c>
    </row>
    <row r="26" spans="1:15" ht="18.75" customHeight="1" x14ac:dyDescent="0.3">
      <c r="A26" s="31"/>
      <c r="B26" s="57"/>
      <c r="O26" s="113"/>
    </row>
    <row r="27" spans="1:15" ht="18.75" customHeight="1" x14ac:dyDescent="0.3">
      <c r="A27" s="147" t="s">
        <v>81</v>
      </c>
      <c r="B27" s="57" t="s">
        <v>258</v>
      </c>
      <c r="C27" s="153"/>
      <c r="D27" s="250">
        <v>0</v>
      </c>
      <c r="E27" s="251"/>
      <c r="F27" s="250">
        <v>0</v>
      </c>
      <c r="G27" s="251"/>
      <c r="H27" s="250">
        <v>0</v>
      </c>
      <c r="I27" s="252"/>
      <c r="J27" s="253">
        <v>101400000</v>
      </c>
      <c r="K27" s="254"/>
      <c r="L27" s="250">
        <f>-J27</f>
        <v>-101400000</v>
      </c>
      <c r="M27" s="252"/>
      <c r="N27" s="255">
        <f>SUM(D27:L27)</f>
        <v>0</v>
      </c>
      <c r="O27" s="116"/>
    </row>
    <row r="28" spans="1:15" s="62" customFormat="1" ht="18.75" customHeight="1" thickBot="1" x14ac:dyDescent="0.35">
      <c r="A28" s="31" t="s">
        <v>208</v>
      </c>
      <c r="B28" s="69"/>
      <c r="C28" s="41"/>
      <c r="D28" s="29">
        <f>SUM(D11,D20,D25)</f>
        <v>1605985848</v>
      </c>
      <c r="E28" s="41"/>
      <c r="F28" s="29">
        <f>SUM(F11,F20,F25)</f>
        <v>6453142824</v>
      </c>
      <c r="G28" s="41"/>
      <c r="H28" s="29">
        <f>SUM(H11,H20,H25)</f>
        <v>38178136</v>
      </c>
      <c r="I28" s="41"/>
      <c r="J28" s="29">
        <f>SUM(J11,J20,J25,J27)</f>
        <v>119400000</v>
      </c>
      <c r="K28" s="41"/>
      <c r="L28" s="29">
        <f>SUM(L11,L20,L25,L27)</f>
        <v>2040838839</v>
      </c>
      <c r="M28" s="41"/>
      <c r="N28" s="29">
        <f>SUM(N11,N20,N25)</f>
        <v>10257545647</v>
      </c>
      <c r="O28" s="113">
        <f>N28-'BL 6-7'!H96</f>
        <v>0</v>
      </c>
    </row>
    <row r="29" spans="1:15" s="62" customFormat="1" ht="20.25" customHeight="1" thickTop="1" x14ac:dyDescent="0.3">
      <c r="A29" s="3"/>
      <c r="B29" s="58"/>
      <c r="C29" s="74"/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92"/>
    </row>
    <row r="30" spans="1:15" ht="20.25" customHeight="1" x14ac:dyDescent="0.3">
      <c r="C30" s="88"/>
      <c r="D30" s="88"/>
      <c r="E30" s="88"/>
      <c r="F30" s="88"/>
      <c r="G30" s="88"/>
      <c r="H30" s="88"/>
      <c r="I30" s="88"/>
      <c r="J30" s="88"/>
      <c r="K30" s="89"/>
      <c r="L30" s="89"/>
      <c r="M30" s="88"/>
      <c r="N30" s="89"/>
    </row>
    <row r="31" spans="1:15" ht="20.25" customHeight="1" x14ac:dyDescent="0.3">
      <c r="D31" s="88"/>
      <c r="F31" s="88"/>
      <c r="H31" s="88"/>
      <c r="J31" s="88"/>
      <c r="L31" s="89"/>
      <c r="N31" s="89"/>
    </row>
    <row r="64" spans="1:1" ht="20.25" customHeight="1" x14ac:dyDescent="0.3">
      <c r="A64" s="19"/>
    </row>
    <row r="143" spans="1:1" ht="20.25" customHeight="1" x14ac:dyDescent="0.3">
      <c r="A143" s="4" t="s">
        <v>52</v>
      </c>
    </row>
    <row r="216" spans="1:1" ht="20.25" customHeight="1" x14ac:dyDescent="0.3">
      <c r="A216" s="4" t="s">
        <v>53</v>
      </c>
    </row>
    <row r="217" spans="1:1" ht="20.25" customHeight="1" x14ac:dyDescent="0.3">
      <c r="A217" s="4" t="s">
        <v>50</v>
      </c>
    </row>
  </sheetData>
  <mergeCells count="3">
    <mergeCell ref="D4:N4"/>
    <mergeCell ref="J5:L5"/>
    <mergeCell ref="D9:N9"/>
  </mergeCells>
  <pageMargins left="0.8" right="0.7" top="0.48" bottom="0.5" header="0.5" footer="0.5"/>
  <pageSetup paperSize="9" scale="84" firstPageNumber="13" orientation="landscape" useFirstPageNumber="1" r:id="rId1"/>
  <headerFooter alignWithMargins="0">
    <oddFooter>&amp;L   The accompanying notes form an integral part of the financial statements.
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235"/>
  <sheetViews>
    <sheetView view="pageBreakPreview" topLeftCell="A67" zoomScaleNormal="100" zoomScaleSheetLayoutView="100" workbookViewId="0">
      <selection activeCell="A78" sqref="A78"/>
    </sheetView>
  </sheetViews>
  <sheetFormatPr defaultColWidth="9.1796875" defaultRowHeight="18.75" customHeight="1" x14ac:dyDescent="0.3"/>
  <cols>
    <col min="1" max="1" width="55" style="19" customWidth="1"/>
    <col min="2" max="2" width="8.453125" style="57" customWidth="1"/>
    <col min="3" max="3" width="1.6328125" style="19" customWidth="1"/>
    <col min="4" max="4" width="14.81640625" style="9" customWidth="1"/>
    <col min="5" max="5" width="1.6328125" style="20" customWidth="1"/>
    <col min="6" max="6" width="14.81640625" style="9" customWidth="1"/>
    <col min="7" max="7" width="1.6328125" style="27" customWidth="1"/>
    <col min="8" max="8" width="14.81640625" style="9" customWidth="1"/>
    <col min="9" max="9" width="1.6328125" style="20" customWidth="1"/>
    <col min="10" max="10" width="14.81640625" style="9" customWidth="1"/>
    <col min="11" max="11" width="17" style="10" bestFit="1" customWidth="1"/>
    <col min="12" max="12" width="14.26953125" style="10" bestFit="1" customWidth="1"/>
    <col min="13" max="16384" width="9.1796875" style="9"/>
  </cols>
  <sheetData>
    <row r="1" spans="1:12" s="15" customFormat="1" ht="18.75" customHeight="1" x14ac:dyDescent="0.4">
      <c r="A1" s="32" t="s">
        <v>88</v>
      </c>
      <c r="B1" s="174"/>
      <c r="C1" s="32"/>
      <c r="E1" s="21"/>
      <c r="G1" s="22"/>
      <c r="I1" s="21"/>
      <c r="K1" s="243"/>
      <c r="L1" s="243"/>
    </row>
    <row r="2" spans="1:12" s="16" customFormat="1" ht="18.75" customHeight="1" x14ac:dyDescent="0.35">
      <c r="A2" s="33" t="s">
        <v>78</v>
      </c>
      <c r="B2" s="175"/>
      <c r="C2" s="33"/>
      <c r="E2" s="23"/>
      <c r="G2" s="24"/>
      <c r="I2" s="23"/>
      <c r="K2" s="97"/>
      <c r="L2" s="97"/>
    </row>
    <row r="3" spans="1:12" s="16" customFormat="1" ht="18.75" customHeight="1" x14ac:dyDescent="0.35">
      <c r="A3" s="33"/>
      <c r="B3" s="175"/>
      <c r="C3" s="33"/>
      <c r="E3" s="23"/>
      <c r="G3" s="24"/>
      <c r="I3" s="23"/>
      <c r="K3" s="97"/>
      <c r="L3" s="97"/>
    </row>
    <row r="4" spans="1:12" ht="18.75" customHeight="1" x14ac:dyDescent="0.3">
      <c r="D4" s="257" t="s">
        <v>0</v>
      </c>
      <c r="E4" s="257"/>
      <c r="F4" s="257"/>
      <c r="H4" s="257" t="s">
        <v>36</v>
      </c>
      <c r="I4" s="257"/>
      <c r="J4" s="257"/>
    </row>
    <row r="5" spans="1:12" ht="18.75" customHeight="1" x14ac:dyDescent="0.3">
      <c r="D5" s="257" t="s">
        <v>35</v>
      </c>
      <c r="E5" s="257"/>
      <c r="F5" s="257"/>
      <c r="G5" s="25"/>
      <c r="H5" s="257" t="s">
        <v>35</v>
      </c>
      <c r="I5" s="257"/>
      <c r="J5" s="257"/>
    </row>
    <row r="6" spans="1:12" ht="18.75" customHeight="1" x14ac:dyDescent="0.3">
      <c r="D6" s="267" t="s">
        <v>270</v>
      </c>
      <c r="E6" s="262"/>
      <c r="F6" s="262"/>
      <c r="G6" s="25"/>
      <c r="H6" s="267" t="s">
        <v>270</v>
      </c>
      <c r="I6" s="262"/>
      <c r="J6" s="262"/>
    </row>
    <row r="7" spans="1:12" ht="18.75" customHeight="1" x14ac:dyDescent="0.3">
      <c r="D7" s="268" t="s">
        <v>40</v>
      </c>
      <c r="E7" s="261"/>
      <c r="F7" s="261"/>
      <c r="G7" s="25"/>
      <c r="H7" s="268" t="s">
        <v>40</v>
      </c>
      <c r="I7" s="261"/>
      <c r="J7" s="261"/>
    </row>
    <row r="8" spans="1:12" ht="18.75" customHeight="1" x14ac:dyDescent="0.3">
      <c r="B8" s="170" t="s">
        <v>2</v>
      </c>
      <c r="D8" s="202">
        <v>2022</v>
      </c>
      <c r="E8" s="203"/>
      <c r="F8" s="224">
        <v>2021</v>
      </c>
      <c r="G8" s="203"/>
      <c r="H8" s="211">
        <v>2022</v>
      </c>
      <c r="I8" s="203"/>
      <c r="J8" s="224">
        <v>2021</v>
      </c>
    </row>
    <row r="9" spans="1:12" ht="18.75" customHeight="1" x14ac:dyDescent="0.3">
      <c r="D9" s="256" t="s">
        <v>67</v>
      </c>
      <c r="E9" s="256"/>
      <c r="F9" s="256"/>
      <c r="G9" s="256"/>
      <c r="H9" s="256"/>
      <c r="I9" s="256"/>
      <c r="J9" s="256"/>
    </row>
    <row r="10" spans="1:12" ht="18.75" customHeight="1" x14ac:dyDescent="0.3">
      <c r="A10" s="35" t="s">
        <v>22</v>
      </c>
      <c r="B10" s="69"/>
      <c r="C10" s="35"/>
      <c r="D10" s="12"/>
      <c r="E10" s="13"/>
      <c r="F10" s="12"/>
      <c r="G10" s="13"/>
      <c r="H10" s="12"/>
      <c r="I10" s="13"/>
      <c r="J10" s="12"/>
    </row>
    <row r="11" spans="1:12" ht="18.75" customHeight="1" x14ac:dyDescent="0.3">
      <c r="A11" s="36" t="s">
        <v>102</v>
      </c>
      <c r="C11" s="36"/>
      <c r="D11" s="106">
        <v>1609236350</v>
      </c>
      <c r="E11" s="106"/>
      <c r="F11" s="106">
        <f>'PL8-9'!F37</f>
        <v>257526909</v>
      </c>
      <c r="G11" s="106"/>
      <c r="H11" s="106">
        <v>1983740379</v>
      </c>
      <c r="I11" s="106"/>
      <c r="J11" s="106">
        <f>'PL8-9'!J62</f>
        <v>80231926</v>
      </c>
    </row>
    <row r="12" spans="1:12" ht="18.75" customHeight="1" x14ac:dyDescent="0.3">
      <c r="A12" s="18" t="s">
        <v>122</v>
      </c>
      <c r="B12" s="18"/>
      <c r="C12" s="18"/>
      <c r="D12" s="195"/>
      <c r="E12" s="106"/>
      <c r="F12" s="195"/>
      <c r="G12" s="106"/>
      <c r="H12" s="106"/>
      <c r="I12" s="106"/>
      <c r="J12" s="106"/>
    </row>
    <row r="13" spans="1:12" ht="18.75" customHeight="1" x14ac:dyDescent="0.3">
      <c r="A13" s="43" t="s">
        <v>61</v>
      </c>
      <c r="C13" s="43"/>
      <c r="D13" s="106">
        <v>128667559</v>
      </c>
      <c r="E13" s="106"/>
      <c r="F13" s="106">
        <v>55829497</v>
      </c>
      <c r="G13" s="106"/>
      <c r="H13" s="106">
        <v>101264650</v>
      </c>
      <c r="I13" s="106"/>
      <c r="J13" s="106">
        <v>24714218</v>
      </c>
    </row>
    <row r="14" spans="1:12" ht="18.75" customHeight="1" x14ac:dyDescent="0.3">
      <c r="A14" s="9" t="s">
        <v>39</v>
      </c>
      <c r="B14" s="169"/>
      <c r="C14" s="9"/>
      <c r="D14" s="106">
        <v>148499946</v>
      </c>
      <c r="E14" s="106"/>
      <c r="F14" s="106">
        <v>37077628</v>
      </c>
      <c r="G14" s="106"/>
      <c r="H14" s="106">
        <v>136870559</v>
      </c>
      <c r="I14" s="106"/>
      <c r="J14" s="106">
        <v>22853247</v>
      </c>
    </row>
    <row r="15" spans="1:12" ht="18.75" customHeight="1" x14ac:dyDescent="0.3">
      <c r="A15" s="46" t="s">
        <v>123</v>
      </c>
      <c r="B15" s="57" t="s">
        <v>261</v>
      </c>
      <c r="C15" s="46"/>
      <c r="D15" s="106">
        <v>394826785</v>
      </c>
      <c r="E15" s="106"/>
      <c r="F15" s="106">
        <v>293427798</v>
      </c>
      <c r="G15" s="106"/>
      <c r="H15" s="56">
        <v>185904069</v>
      </c>
      <c r="I15" s="106"/>
      <c r="J15" s="56">
        <v>162831039</v>
      </c>
    </row>
    <row r="16" spans="1:12" ht="18.75" customHeight="1" x14ac:dyDescent="0.3">
      <c r="A16" s="46" t="s">
        <v>246</v>
      </c>
      <c r="C16" s="46"/>
      <c r="D16" s="106">
        <v>7554635</v>
      </c>
      <c r="E16" s="106"/>
      <c r="F16" s="106">
        <v>0</v>
      </c>
      <c r="G16" s="106"/>
      <c r="H16" s="106">
        <v>7554635</v>
      </c>
      <c r="I16" s="106"/>
      <c r="J16" s="56">
        <v>0</v>
      </c>
    </row>
    <row r="17" spans="1:12" ht="18.75" customHeight="1" x14ac:dyDescent="0.3">
      <c r="A17" s="36" t="s">
        <v>189</v>
      </c>
      <c r="C17" s="36"/>
      <c r="D17" s="106">
        <v>-1213100</v>
      </c>
      <c r="E17" s="106"/>
      <c r="F17" s="106">
        <v>-2371352</v>
      </c>
      <c r="G17" s="106"/>
      <c r="H17" s="106">
        <v>-1213100</v>
      </c>
      <c r="I17" s="106"/>
      <c r="J17" s="106">
        <v>-2371352</v>
      </c>
    </row>
    <row r="18" spans="1:12" ht="18.75" customHeight="1" x14ac:dyDescent="0.3">
      <c r="A18" s="36" t="s">
        <v>186</v>
      </c>
      <c r="C18" s="36"/>
      <c r="D18" s="106">
        <v>3310793</v>
      </c>
      <c r="E18" s="106"/>
      <c r="F18" s="106">
        <v>3148155</v>
      </c>
      <c r="G18" s="106"/>
      <c r="H18" s="106">
        <v>2788008</v>
      </c>
      <c r="I18" s="106"/>
      <c r="J18" s="106">
        <v>1635407</v>
      </c>
    </row>
    <row r="19" spans="1:12" ht="18.75" customHeight="1" x14ac:dyDescent="0.3">
      <c r="A19" s="36" t="s">
        <v>265</v>
      </c>
      <c r="C19" s="36"/>
      <c r="D19" s="106">
        <v>38699270</v>
      </c>
      <c r="E19" s="106"/>
      <c r="F19" s="106">
        <v>-4276623</v>
      </c>
      <c r="G19" s="106"/>
      <c r="H19" s="106">
        <v>-3658659</v>
      </c>
      <c r="I19" s="106"/>
      <c r="J19" s="106">
        <v>-5340647</v>
      </c>
    </row>
    <row r="20" spans="1:12" ht="18.75" customHeight="1" x14ac:dyDescent="0.3">
      <c r="A20" s="36" t="s">
        <v>237</v>
      </c>
      <c r="B20" s="57" t="s">
        <v>262</v>
      </c>
      <c r="C20" s="36"/>
      <c r="D20" s="106">
        <v>-4324011</v>
      </c>
      <c r="E20" s="106"/>
      <c r="F20" s="106">
        <v>22398604</v>
      </c>
      <c r="G20" s="106"/>
      <c r="H20" s="106">
        <v>0</v>
      </c>
      <c r="I20" s="106"/>
      <c r="J20" s="106">
        <v>0</v>
      </c>
    </row>
    <row r="21" spans="1:12" ht="18.75" customHeight="1" x14ac:dyDescent="0.3">
      <c r="A21" s="36" t="s">
        <v>238</v>
      </c>
      <c r="C21" s="36"/>
      <c r="D21" s="106">
        <v>-1404654033</v>
      </c>
      <c r="E21" s="106"/>
      <c r="F21" s="106">
        <v>0</v>
      </c>
      <c r="G21" s="106"/>
      <c r="H21" s="106">
        <v>-1404654033</v>
      </c>
      <c r="I21" s="106"/>
      <c r="J21" s="106">
        <v>0</v>
      </c>
    </row>
    <row r="22" spans="1:12" ht="18.75" customHeight="1" x14ac:dyDescent="0.3">
      <c r="A22" s="216" t="s">
        <v>173</v>
      </c>
      <c r="C22" s="36"/>
      <c r="D22" s="106"/>
      <c r="E22" s="106"/>
      <c r="F22" s="106"/>
      <c r="G22" s="106"/>
      <c r="I22" s="106"/>
      <c r="J22" s="106"/>
    </row>
    <row r="23" spans="1:12" ht="18.75" customHeight="1" x14ac:dyDescent="0.3">
      <c r="A23" s="216" t="s">
        <v>174</v>
      </c>
      <c r="C23" s="36"/>
      <c r="D23" s="106">
        <v>-19086014</v>
      </c>
      <c r="E23" s="106"/>
      <c r="F23" s="106">
        <v>-549558</v>
      </c>
      <c r="G23" s="106"/>
      <c r="H23" s="106">
        <v>0</v>
      </c>
      <c r="I23" s="106"/>
      <c r="J23" s="106">
        <v>0</v>
      </c>
    </row>
    <row r="24" spans="1:12" ht="18.75" customHeight="1" x14ac:dyDescent="0.3">
      <c r="A24" s="36" t="s">
        <v>257</v>
      </c>
      <c r="C24" s="36"/>
      <c r="D24" s="106">
        <v>-12358639</v>
      </c>
      <c r="E24" s="106"/>
      <c r="F24" s="106">
        <v>0</v>
      </c>
      <c r="G24" s="106"/>
      <c r="H24" s="106">
        <v>-12358639</v>
      </c>
      <c r="I24" s="106"/>
      <c r="J24" s="106">
        <v>0</v>
      </c>
    </row>
    <row r="25" spans="1:12" ht="18.75" customHeight="1" x14ac:dyDescent="0.3">
      <c r="A25" s="242" t="s">
        <v>191</v>
      </c>
      <c r="C25" s="36"/>
      <c r="D25" s="106">
        <v>0</v>
      </c>
      <c r="E25" s="106"/>
      <c r="F25" s="106">
        <v>-156957957</v>
      </c>
      <c r="G25" s="106"/>
      <c r="H25" s="106">
        <v>0</v>
      </c>
      <c r="I25" s="106"/>
      <c r="J25" s="106">
        <v>0</v>
      </c>
    </row>
    <row r="26" spans="1:12" ht="18.75" customHeight="1" x14ac:dyDescent="0.3">
      <c r="A26" s="36" t="s">
        <v>266</v>
      </c>
      <c r="C26" s="36"/>
      <c r="D26" s="106"/>
      <c r="E26" s="106"/>
      <c r="F26" s="106"/>
      <c r="G26" s="106"/>
      <c r="I26" s="106"/>
      <c r="J26" s="106"/>
    </row>
    <row r="27" spans="1:12" ht="18.75" customHeight="1" x14ac:dyDescent="0.3">
      <c r="A27" s="36" t="s">
        <v>192</v>
      </c>
      <c r="C27" s="36"/>
      <c r="D27" s="106">
        <v>-126292857</v>
      </c>
      <c r="E27" s="106"/>
      <c r="F27" s="106">
        <v>32831507</v>
      </c>
      <c r="G27" s="106"/>
      <c r="H27" s="106">
        <v>17002699</v>
      </c>
      <c r="I27" s="106"/>
      <c r="J27" s="106">
        <v>16878027</v>
      </c>
    </row>
    <row r="28" spans="1:12" ht="18.75" customHeight="1" x14ac:dyDescent="0.3">
      <c r="A28" s="36" t="s">
        <v>267</v>
      </c>
      <c r="C28" s="36"/>
      <c r="D28" s="106">
        <v>-15555478</v>
      </c>
      <c r="E28" s="106"/>
      <c r="F28" s="106">
        <v>-253434</v>
      </c>
      <c r="G28" s="106"/>
      <c r="H28" s="106">
        <v>64020</v>
      </c>
      <c r="I28" s="106"/>
      <c r="J28" s="106">
        <v>-95057</v>
      </c>
    </row>
    <row r="29" spans="1:12" ht="18.75" customHeight="1" x14ac:dyDescent="0.3">
      <c r="A29" s="36" t="s">
        <v>221</v>
      </c>
      <c r="C29" s="36"/>
      <c r="D29" s="106">
        <v>-10123537</v>
      </c>
      <c r="E29" s="106"/>
      <c r="F29" s="106">
        <v>58451363</v>
      </c>
      <c r="G29" s="106"/>
      <c r="H29" s="106">
        <v>-10123537</v>
      </c>
      <c r="I29" s="106"/>
      <c r="J29" s="106">
        <v>58451363</v>
      </c>
    </row>
    <row r="30" spans="1:12" ht="18.75" customHeight="1" x14ac:dyDescent="0.3">
      <c r="A30" s="36" t="s">
        <v>164</v>
      </c>
      <c r="C30" s="36"/>
      <c r="D30" s="106">
        <v>0</v>
      </c>
      <c r="E30" s="106"/>
      <c r="F30" s="106">
        <v>552693</v>
      </c>
      <c r="G30" s="106"/>
      <c r="H30" s="106">
        <v>0</v>
      </c>
      <c r="I30" s="106"/>
      <c r="J30" s="106">
        <v>0</v>
      </c>
      <c r="K30" s="241" t="s">
        <v>249</v>
      </c>
      <c r="L30" s="241" t="s">
        <v>250</v>
      </c>
    </row>
    <row r="31" spans="1:12" ht="18.75" customHeight="1" x14ac:dyDescent="0.3">
      <c r="A31" s="36" t="s">
        <v>220</v>
      </c>
      <c r="C31" s="36"/>
      <c r="D31" s="106">
        <v>-4500000</v>
      </c>
      <c r="E31" s="106"/>
      <c r="F31" s="106">
        <v>0</v>
      </c>
      <c r="G31" s="106"/>
      <c r="H31" s="106">
        <v>-671322015</v>
      </c>
      <c r="I31" s="106"/>
      <c r="J31" s="106">
        <v>0</v>
      </c>
    </row>
    <row r="32" spans="1:12" ht="18.75" customHeight="1" x14ac:dyDescent="0.3">
      <c r="A32" s="40" t="s">
        <v>62</v>
      </c>
      <c r="C32" s="40"/>
      <c r="D32" s="134">
        <v>-12307213</v>
      </c>
      <c r="E32" s="134"/>
      <c r="F32" s="134">
        <v>-504353</v>
      </c>
      <c r="G32" s="134"/>
      <c r="H32" s="134">
        <v>-13587212</v>
      </c>
      <c r="I32" s="134"/>
      <c r="J32" s="134">
        <v>-7823234</v>
      </c>
    </row>
    <row r="33" spans="1:13" ht="18.75" customHeight="1" x14ac:dyDescent="0.3">
      <c r="A33" s="40" t="s">
        <v>138</v>
      </c>
      <c r="B33" s="57" t="s">
        <v>239</v>
      </c>
      <c r="C33" s="40"/>
      <c r="D33" s="129">
        <v>43802181</v>
      </c>
      <c r="E33" s="106"/>
      <c r="F33" s="129">
        <v>18151216</v>
      </c>
      <c r="G33" s="106"/>
      <c r="H33" s="129">
        <v>43802181</v>
      </c>
      <c r="I33" s="106"/>
      <c r="J33" s="129">
        <v>18151216</v>
      </c>
    </row>
    <row r="34" spans="1:13" s="37" customFormat="1" ht="18.75" customHeight="1" x14ac:dyDescent="0.3">
      <c r="A34" s="31"/>
      <c r="B34" s="69"/>
      <c r="C34" s="31"/>
      <c r="D34" s="106">
        <f>SUM(D11:D33)</f>
        <v>764182637</v>
      </c>
      <c r="E34" s="106"/>
      <c r="F34" s="106">
        <f>SUM(F11:F33)</f>
        <v>614482093</v>
      </c>
      <c r="G34" s="106"/>
      <c r="H34" s="106">
        <f>SUM(H11:H33)</f>
        <v>362074005</v>
      </c>
      <c r="I34" s="106"/>
      <c r="J34" s="106">
        <f>SUM(J11:J33)</f>
        <v>370116153</v>
      </c>
      <c r="K34" s="244">
        <v>362074005</v>
      </c>
      <c r="L34" s="245">
        <f>H34-K34</f>
        <v>0</v>
      </c>
      <c r="M34" s="37" t="s">
        <v>251</v>
      </c>
    </row>
    <row r="35" spans="1:13" ht="18.75" customHeight="1" x14ac:dyDescent="0.3">
      <c r="A35" s="18" t="s">
        <v>23</v>
      </c>
      <c r="C35" s="18"/>
      <c r="D35" s="136"/>
      <c r="E35" s="137"/>
      <c r="F35" s="136"/>
      <c r="G35" s="137"/>
      <c r="H35" s="136"/>
      <c r="I35" s="137"/>
      <c r="J35" s="136"/>
    </row>
    <row r="36" spans="1:13" ht="18.75" customHeight="1" x14ac:dyDescent="0.3">
      <c r="A36" s="19" t="s">
        <v>33</v>
      </c>
      <c r="D36" s="144">
        <v>-309639448</v>
      </c>
      <c r="E36" s="144"/>
      <c r="F36" s="144">
        <v>111421053</v>
      </c>
      <c r="G36" s="144"/>
      <c r="H36" s="144">
        <v>3375960</v>
      </c>
      <c r="I36" s="144"/>
      <c r="J36" s="144">
        <v>9935387</v>
      </c>
    </row>
    <row r="37" spans="1:13" ht="18.75" customHeight="1" x14ac:dyDescent="0.3">
      <c r="A37" s="43" t="s">
        <v>134</v>
      </c>
      <c r="D37" s="144">
        <v>-56110520</v>
      </c>
      <c r="E37" s="144"/>
      <c r="F37" s="144">
        <v>-74337934</v>
      </c>
      <c r="G37" s="144"/>
      <c r="H37" s="144">
        <v>-7547697</v>
      </c>
      <c r="I37" s="144"/>
      <c r="J37" s="144">
        <v>-57630522</v>
      </c>
    </row>
    <row r="38" spans="1:13" ht="18.75" customHeight="1" x14ac:dyDescent="0.3">
      <c r="A38" s="43" t="s">
        <v>212</v>
      </c>
      <c r="D38" s="144">
        <v>-7623395</v>
      </c>
      <c r="E38" s="144"/>
      <c r="F38" s="144">
        <v>0</v>
      </c>
      <c r="G38" s="144"/>
      <c r="H38" s="144">
        <v>0</v>
      </c>
      <c r="I38" s="144"/>
      <c r="J38" s="144">
        <v>0</v>
      </c>
    </row>
    <row r="39" spans="1:13" ht="18.75" customHeight="1" x14ac:dyDescent="0.3">
      <c r="A39" s="43" t="s">
        <v>213</v>
      </c>
      <c r="D39" s="144">
        <v>-10003286</v>
      </c>
      <c r="E39" s="144"/>
      <c r="F39" s="144">
        <v>0</v>
      </c>
      <c r="G39" s="144"/>
      <c r="H39" s="144">
        <v>0</v>
      </c>
      <c r="I39" s="144"/>
      <c r="J39" s="144">
        <v>0</v>
      </c>
    </row>
    <row r="40" spans="1:13" ht="18.75" customHeight="1" x14ac:dyDescent="0.3">
      <c r="A40" s="36" t="s">
        <v>68</v>
      </c>
      <c r="C40" s="36"/>
      <c r="D40" s="144">
        <v>-123487127</v>
      </c>
      <c r="E40" s="144"/>
      <c r="F40" s="144">
        <v>-15720932</v>
      </c>
      <c r="G40" s="106"/>
      <c r="H40" s="106">
        <v>-43604594</v>
      </c>
      <c r="I40" s="106"/>
      <c r="J40" s="106">
        <v>-6385961</v>
      </c>
    </row>
    <row r="41" spans="1:13" ht="18.75" customHeight="1" x14ac:dyDescent="0.3">
      <c r="A41" s="43" t="s">
        <v>124</v>
      </c>
      <c r="C41" s="43"/>
      <c r="D41" s="106">
        <v>-86320487</v>
      </c>
      <c r="E41" s="106"/>
      <c r="F41" s="106">
        <v>-43137571</v>
      </c>
      <c r="G41" s="106"/>
      <c r="H41" s="106">
        <v>-1428765</v>
      </c>
      <c r="I41" s="106"/>
      <c r="J41" s="106">
        <v>-288772</v>
      </c>
    </row>
    <row r="42" spans="1:13" ht="18.75" customHeight="1" x14ac:dyDescent="0.3">
      <c r="A42" s="19" t="s">
        <v>6</v>
      </c>
      <c r="D42" s="106">
        <v>1301276</v>
      </c>
      <c r="E42" s="106"/>
      <c r="F42" s="106">
        <v>2087394</v>
      </c>
      <c r="G42" s="106"/>
      <c r="H42" s="106">
        <v>-2284071</v>
      </c>
      <c r="I42" s="106"/>
      <c r="J42" s="106">
        <v>-8728630</v>
      </c>
    </row>
    <row r="43" spans="1:13" ht="18.75" customHeight="1" x14ac:dyDescent="0.3">
      <c r="A43" s="43" t="s">
        <v>125</v>
      </c>
      <c r="C43" s="43"/>
      <c r="D43" s="106">
        <v>-42035595</v>
      </c>
      <c r="E43" s="106"/>
      <c r="F43" s="106">
        <v>-46694314</v>
      </c>
      <c r="G43" s="106"/>
      <c r="H43" s="106">
        <v>-36688050</v>
      </c>
      <c r="I43" s="106"/>
      <c r="J43" s="106">
        <v>-43367339</v>
      </c>
    </row>
    <row r="44" spans="1:13" ht="18.75" customHeight="1" x14ac:dyDescent="0.3">
      <c r="A44" s="19" t="s">
        <v>9</v>
      </c>
      <c r="D44" s="106">
        <v>8930121</v>
      </c>
      <c r="E44" s="106"/>
      <c r="F44" s="106">
        <v>-13188768</v>
      </c>
      <c r="G44" s="106"/>
      <c r="H44" s="56">
        <v>-2069111</v>
      </c>
      <c r="I44" s="106"/>
      <c r="J44" s="56">
        <v>-11199</v>
      </c>
    </row>
    <row r="45" spans="1:13" ht="18.75" customHeight="1" x14ac:dyDescent="0.3">
      <c r="A45" s="19" t="s">
        <v>13</v>
      </c>
      <c r="D45" s="144">
        <v>11592825</v>
      </c>
      <c r="E45" s="144"/>
      <c r="F45" s="144">
        <v>35977288</v>
      </c>
      <c r="G45" s="106"/>
      <c r="H45" s="56">
        <v>-23663005</v>
      </c>
      <c r="I45" s="106"/>
      <c r="J45" s="56">
        <v>-8620890</v>
      </c>
    </row>
    <row r="46" spans="1:13" ht="18.75" customHeight="1" x14ac:dyDescent="0.3">
      <c r="A46" s="36" t="s">
        <v>69</v>
      </c>
      <c r="C46" s="36"/>
      <c r="D46" s="144">
        <v>22484424</v>
      </c>
      <c r="E46" s="144"/>
      <c r="F46" s="144">
        <v>-116969404</v>
      </c>
      <c r="G46" s="144"/>
      <c r="H46" s="144">
        <v>90651257</v>
      </c>
      <c r="I46" s="144"/>
      <c r="J46" s="144">
        <v>86346860</v>
      </c>
    </row>
    <row r="47" spans="1:13" ht="18.75" customHeight="1" x14ac:dyDescent="0.3">
      <c r="A47" s="19" t="s">
        <v>14</v>
      </c>
      <c r="D47" s="106">
        <v>5545824</v>
      </c>
      <c r="E47" s="106"/>
      <c r="F47" s="106">
        <v>-4837885</v>
      </c>
      <c r="G47" s="106"/>
      <c r="H47" s="106">
        <v>1632742</v>
      </c>
      <c r="I47" s="106"/>
      <c r="J47" s="106">
        <v>427686</v>
      </c>
    </row>
    <row r="48" spans="1:13" ht="18.75" customHeight="1" x14ac:dyDescent="0.3">
      <c r="A48" s="36" t="s">
        <v>34</v>
      </c>
      <c r="C48" s="36"/>
      <c r="D48" s="56">
        <v>-1641848</v>
      </c>
      <c r="E48" s="106"/>
      <c r="F48" s="56">
        <v>1298697</v>
      </c>
      <c r="G48" s="106"/>
      <c r="H48" s="56">
        <v>-620537</v>
      </c>
      <c r="I48" s="106"/>
      <c r="J48" s="56">
        <v>-900899</v>
      </c>
    </row>
    <row r="49" spans="1:12" ht="18.75" customHeight="1" x14ac:dyDescent="0.3">
      <c r="A49" s="36" t="s">
        <v>254</v>
      </c>
      <c r="C49" s="36"/>
      <c r="D49" s="56">
        <v>-1500305</v>
      </c>
      <c r="E49" s="106"/>
      <c r="F49" s="56">
        <v>0</v>
      </c>
      <c r="G49" s="106"/>
      <c r="H49" s="56">
        <v>0</v>
      </c>
      <c r="I49" s="106"/>
      <c r="J49" s="56">
        <v>0</v>
      </c>
    </row>
    <row r="50" spans="1:12" ht="18.75" customHeight="1" x14ac:dyDescent="0.3">
      <c r="A50" s="36" t="s">
        <v>190</v>
      </c>
      <c r="C50" s="36"/>
      <c r="D50" s="196">
        <f>SUM(D34:D49)</f>
        <v>175675096</v>
      </c>
      <c r="E50" s="106"/>
      <c r="F50" s="196">
        <f>SUM(F34:F49)</f>
        <v>450379717</v>
      </c>
      <c r="G50" s="106"/>
      <c r="H50" s="196">
        <f>SUM(H34:H49)</f>
        <v>339828134</v>
      </c>
      <c r="I50" s="106"/>
      <c r="J50" s="196">
        <f>SUM(J34:J49)</f>
        <v>340891874</v>
      </c>
    </row>
    <row r="51" spans="1:12" ht="18.75" customHeight="1" x14ac:dyDescent="0.3">
      <c r="A51" s="36" t="s">
        <v>63</v>
      </c>
      <c r="C51" s="36"/>
      <c r="D51" s="106">
        <v>-67399127</v>
      </c>
      <c r="E51" s="106"/>
      <c r="F51" s="106">
        <v>-71886947</v>
      </c>
      <c r="G51" s="106"/>
      <c r="H51" s="106">
        <v>-18187919</v>
      </c>
      <c r="I51" s="106"/>
      <c r="J51" s="106">
        <v>-35425239</v>
      </c>
    </row>
    <row r="52" spans="1:12" ht="18.75" customHeight="1" x14ac:dyDescent="0.3">
      <c r="A52" s="30" t="s">
        <v>160</v>
      </c>
      <c r="B52" s="69"/>
      <c r="C52" s="30"/>
      <c r="D52" s="132">
        <f>SUM(D50:D51)</f>
        <v>108275969</v>
      </c>
      <c r="E52" s="133"/>
      <c r="F52" s="132">
        <f>SUM(F50:F51)</f>
        <v>378492770</v>
      </c>
      <c r="G52" s="133"/>
      <c r="H52" s="132">
        <f>SUM(H50:H51)</f>
        <v>321640215</v>
      </c>
      <c r="I52" s="133"/>
      <c r="J52" s="132">
        <f>SUM(J50:J51)</f>
        <v>305466635</v>
      </c>
    </row>
    <row r="53" spans="1:12" ht="18.75" customHeight="1" x14ac:dyDescent="0.3">
      <c r="A53" s="30"/>
      <c r="B53" s="69"/>
      <c r="C53" s="30"/>
      <c r="D53" s="133"/>
      <c r="E53" s="133"/>
      <c r="F53" s="133"/>
      <c r="G53" s="133"/>
      <c r="H53" s="133"/>
      <c r="I53" s="133"/>
      <c r="J53" s="133"/>
    </row>
    <row r="54" spans="1:12" s="15" customFormat="1" ht="18.75" customHeight="1" x14ac:dyDescent="0.4">
      <c r="A54" s="32" t="s">
        <v>88</v>
      </c>
      <c r="B54" s="174"/>
      <c r="C54" s="32"/>
      <c r="D54" s="138"/>
      <c r="E54" s="139"/>
      <c r="F54" s="138"/>
      <c r="G54" s="140"/>
      <c r="H54" s="138"/>
      <c r="I54" s="139"/>
      <c r="J54" s="138"/>
      <c r="K54" s="243"/>
      <c r="L54" s="243"/>
    </row>
    <row r="55" spans="1:12" s="16" customFormat="1" ht="18.75" customHeight="1" x14ac:dyDescent="0.35">
      <c r="A55" s="33" t="s">
        <v>78</v>
      </c>
      <c r="B55" s="175"/>
      <c r="C55" s="33"/>
      <c r="D55" s="141"/>
      <c r="E55" s="142"/>
      <c r="F55" s="141"/>
      <c r="G55" s="143"/>
      <c r="H55" s="141"/>
      <c r="I55" s="142"/>
      <c r="J55" s="141"/>
      <c r="K55" s="97"/>
      <c r="L55" s="97"/>
    </row>
    <row r="56" spans="1:12" ht="18" customHeight="1" x14ac:dyDescent="0.3">
      <c r="D56" s="134"/>
      <c r="E56" s="144"/>
      <c r="F56" s="134"/>
      <c r="G56" s="145"/>
      <c r="H56" s="134"/>
      <c r="I56" s="144"/>
      <c r="J56" s="134"/>
      <c r="K56" s="246"/>
    </row>
    <row r="57" spans="1:12" ht="18" customHeight="1" x14ac:dyDescent="0.3">
      <c r="D57" s="269" t="s">
        <v>0</v>
      </c>
      <c r="E57" s="269"/>
      <c r="F57" s="269"/>
      <c r="G57" s="145"/>
      <c r="H57" s="269" t="s">
        <v>36</v>
      </c>
      <c r="I57" s="269"/>
      <c r="J57" s="269"/>
      <c r="K57" s="246"/>
    </row>
    <row r="58" spans="1:12" ht="18" customHeight="1" x14ac:dyDescent="0.3">
      <c r="A58" s="30"/>
      <c r="B58" s="69"/>
      <c r="C58" s="30"/>
      <c r="D58" s="269" t="s">
        <v>35</v>
      </c>
      <c r="E58" s="269"/>
      <c r="F58" s="269"/>
      <c r="G58" s="146"/>
      <c r="H58" s="269" t="s">
        <v>35</v>
      </c>
      <c r="I58" s="269"/>
      <c r="J58" s="269"/>
    </row>
    <row r="59" spans="1:12" ht="18" customHeight="1" x14ac:dyDescent="0.3">
      <c r="A59" s="30"/>
      <c r="B59" s="69"/>
      <c r="C59" s="30"/>
      <c r="D59" s="267" t="s">
        <v>270</v>
      </c>
      <c r="E59" s="262"/>
      <c r="F59" s="262"/>
      <c r="G59" s="25"/>
      <c r="H59" s="267" t="s">
        <v>270</v>
      </c>
      <c r="I59" s="262"/>
      <c r="J59" s="262"/>
    </row>
    <row r="60" spans="1:12" ht="18" customHeight="1" x14ac:dyDescent="0.3">
      <c r="A60" s="30"/>
      <c r="B60" s="69"/>
      <c r="C60" s="30"/>
      <c r="D60" s="268" t="s">
        <v>40</v>
      </c>
      <c r="E60" s="261"/>
      <c r="F60" s="261"/>
      <c r="G60" s="146"/>
      <c r="H60" s="268" t="s">
        <v>40</v>
      </c>
      <c r="I60" s="268"/>
      <c r="J60" s="268"/>
    </row>
    <row r="61" spans="1:12" ht="18" customHeight="1" x14ac:dyDescent="0.3">
      <c r="A61" s="46"/>
      <c r="B61" s="169" t="s">
        <v>2</v>
      </c>
      <c r="C61" s="46"/>
      <c r="D61" s="241">
        <v>2022</v>
      </c>
      <c r="E61" s="203"/>
      <c r="F61" s="241">
        <v>2021</v>
      </c>
      <c r="G61" s="203"/>
      <c r="H61" s="241">
        <v>2022</v>
      </c>
      <c r="I61" s="203"/>
      <c r="J61" s="241">
        <v>2021</v>
      </c>
    </row>
    <row r="62" spans="1:12" ht="18" customHeight="1" x14ac:dyDescent="0.3">
      <c r="D62" s="256" t="s">
        <v>67</v>
      </c>
      <c r="E62" s="256"/>
      <c r="F62" s="256"/>
      <c r="G62" s="256"/>
      <c r="H62" s="256"/>
      <c r="I62" s="256"/>
      <c r="J62" s="256"/>
    </row>
    <row r="63" spans="1:12" ht="17.25" customHeight="1" x14ac:dyDescent="0.3">
      <c r="A63" s="35" t="s">
        <v>24</v>
      </c>
      <c r="B63" s="69"/>
      <c r="C63" s="35"/>
      <c r="D63" s="134"/>
      <c r="E63" s="144"/>
      <c r="F63" s="134"/>
      <c r="G63" s="144"/>
      <c r="H63" s="134"/>
      <c r="I63" s="144"/>
      <c r="J63" s="134"/>
    </row>
    <row r="64" spans="1:12" ht="17.25" customHeight="1" x14ac:dyDescent="0.3">
      <c r="A64" s="43" t="s">
        <v>175</v>
      </c>
      <c r="B64" s="57" t="s">
        <v>263</v>
      </c>
      <c r="C64" s="35"/>
      <c r="D64" s="134">
        <v>-286915827</v>
      </c>
      <c r="E64" s="144"/>
      <c r="F64" s="134">
        <v>-851196124</v>
      </c>
      <c r="G64" s="144"/>
      <c r="H64" s="134">
        <v>-1231056978</v>
      </c>
      <c r="I64" s="144"/>
      <c r="J64" s="134">
        <v>-1267500000</v>
      </c>
    </row>
    <row r="65" spans="1:10" ht="17.25" customHeight="1" x14ac:dyDescent="0.3">
      <c r="A65" s="43" t="s">
        <v>150</v>
      </c>
      <c r="C65" s="35"/>
      <c r="D65" s="134"/>
      <c r="E65" s="144"/>
      <c r="F65" s="134"/>
      <c r="G65" s="144"/>
      <c r="H65" s="134"/>
      <c r="I65" s="144"/>
      <c r="J65" s="134"/>
    </row>
    <row r="66" spans="1:10" ht="17.25" customHeight="1" x14ac:dyDescent="0.3">
      <c r="A66" s="43" t="s">
        <v>151</v>
      </c>
      <c r="B66" s="57" t="s">
        <v>240</v>
      </c>
      <c r="C66" s="43"/>
      <c r="D66" s="134">
        <v>0</v>
      </c>
      <c r="E66" s="144"/>
      <c r="F66" s="134">
        <v>0</v>
      </c>
      <c r="G66" s="144"/>
      <c r="H66" s="134">
        <v>-322136972</v>
      </c>
      <c r="I66" s="144"/>
      <c r="J66" s="134">
        <v>-260000000</v>
      </c>
    </row>
    <row r="67" spans="1:10" ht="17.25" customHeight="1" x14ac:dyDescent="0.3">
      <c r="A67" s="43" t="s">
        <v>193</v>
      </c>
      <c r="B67" s="9"/>
      <c r="C67" s="43"/>
      <c r="D67" s="134">
        <v>0</v>
      </c>
      <c r="E67" s="144"/>
      <c r="F67" s="134">
        <v>-360000000</v>
      </c>
      <c r="G67" s="144"/>
      <c r="H67" s="134">
        <v>0</v>
      </c>
      <c r="I67" s="144"/>
      <c r="J67" s="134">
        <v>-360000000</v>
      </c>
    </row>
    <row r="68" spans="1:10" ht="17.25" customHeight="1" x14ac:dyDescent="0.3">
      <c r="A68" s="43" t="s">
        <v>245</v>
      </c>
      <c r="B68" s="9"/>
      <c r="C68" s="43"/>
      <c r="D68" s="134">
        <v>0</v>
      </c>
      <c r="E68" s="144"/>
      <c r="F68" s="134">
        <v>0</v>
      </c>
      <c r="G68" s="144"/>
      <c r="H68" s="134">
        <v>317809090</v>
      </c>
      <c r="I68" s="144"/>
      <c r="J68" s="134">
        <v>0</v>
      </c>
    </row>
    <row r="69" spans="1:10" ht="17.25" customHeight="1" x14ac:dyDescent="0.3">
      <c r="A69" s="43" t="s">
        <v>271</v>
      </c>
      <c r="B69" s="9"/>
      <c r="C69" s="43"/>
      <c r="D69" s="134">
        <v>29556934</v>
      </c>
      <c r="E69" s="144"/>
      <c r="F69" s="134">
        <v>0</v>
      </c>
      <c r="G69" s="144"/>
      <c r="H69" s="134">
        <v>29556934</v>
      </c>
      <c r="I69" s="144"/>
      <c r="J69" s="134">
        <v>0</v>
      </c>
    </row>
    <row r="70" spans="1:10" ht="17.25" customHeight="1" x14ac:dyDescent="0.3">
      <c r="A70" s="43" t="s">
        <v>176</v>
      </c>
      <c r="B70" s="57" t="s">
        <v>264</v>
      </c>
      <c r="C70" s="43"/>
      <c r="D70" s="134">
        <v>-46554904</v>
      </c>
      <c r="E70" s="144"/>
      <c r="F70" s="134">
        <v>-70000000</v>
      </c>
      <c r="G70" s="144"/>
      <c r="H70" s="134">
        <v>-1367186308</v>
      </c>
      <c r="I70" s="144"/>
      <c r="J70" s="134">
        <v>-70000000</v>
      </c>
    </row>
    <row r="71" spans="1:10" ht="17.25" customHeight="1" x14ac:dyDescent="0.3">
      <c r="A71" s="43" t="s">
        <v>152</v>
      </c>
      <c r="C71" s="43"/>
      <c r="D71" s="134">
        <v>-236326180</v>
      </c>
      <c r="E71" s="144"/>
      <c r="F71" s="134">
        <v>-53368244</v>
      </c>
      <c r="G71" s="144"/>
      <c r="H71" s="134">
        <v>-56000000</v>
      </c>
      <c r="I71" s="144"/>
      <c r="J71" s="134">
        <v>-53368244</v>
      </c>
    </row>
    <row r="72" spans="1:10" ht="17.25" customHeight="1" x14ac:dyDescent="0.3">
      <c r="A72" s="43" t="s">
        <v>253</v>
      </c>
      <c r="B72" s="57" t="s">
        <v>264</v>
      </c>
      <c r="C72" s="43"/>
      <c r="D72" s="134">
        <v>-1417186308</v>
      </c>
      <c r="E72" s="144"/>
      <c r="F72" s="134">
        <v>-7249988</v>
      </c>
      <c r="G72" s="144"/>
      <c r="H72" s="134">
        <v>-45596955</v>
      </c>
      <c r="I72" s="144"/>
      <c r="J72" s="134">
        <v>-6249995</v>
      </c>
    </row>
    <row r="73" spans="1:10" ht="17.25" customHeight="1" x14ac:dyDescent="0.3">
      <c r="A73" s="43" t="s">
        <v>252</v>
      </c>
      <c r="C73" s="43"/>
      <c r="D73" s="134">
        <v>-4869992217</v>
      </c>
      <c r="E73" s="144"/>
      <c r="F73" s="134">
        <v>0</v>
      </c>
      <c r="G73" s="144"/>
      <c r="H73" s="134">
        <v>-4772646847</v>
      </c>
      <c r="I73" s="144"/>
      <c r="J73" s="134">
        <v>0</v>
      </c>
    </row>
    <row r="74" spans="1:10" ht="17.25" customHeight="1" x14ac:dyDescent="0.3">
      <c r="A74" s="43" t="s">
        <v>180</v>
      </c>
      <c r="C74" s="43"/>
      <c r="D74" s="134">
        <v>-466129</v>
      </c>
      <c r="E74" s="144"/>
      <c r="F74" s="134">
        <v>69989195</v>
      </c>
      <c r="G74" s="144"/>
      <c r="H74" s="134">
        <v>-346717</v>
      </c>
      <c r="I74" s="144"/>
      <c r="J74" s="134">
        <v>59998999</v>
      </c>
    </row>
    <row r="75" spans="1:10" ht="17.25" customHeight="1" x14ac:dyDescent="0.3">
      <c r="A75" s="43" t="s">
        <v>194</v>
      </c>
      <c r="C75" s="43"/>
      <c r="D75" s="134"/>
      <c r="E75" s="144"/>
      <c r="F75" s="134"/>
      <c r="G75" s="144"/>
      <c r="H75" s="134"/>
      <c r="I75" s="144"/>
      <c r="J75" s="134"/>
    </row>
    <row r="76" spans="1:10" ht="17.25" customHeight="1" x14ac:dyDescent="0.3">
      <c r="A76" s="43" t="s">
        <v>195</v>
      </c>
      <c r="C76" s="43"/>
      <c r="D76" s="134">
        <v>0</v>
      </c>
      <c r="E76" s="144"/>
      <c r="F76" s="134">
        <v>477500000</v>
      </c>
      <c r="G76" s="144"/>
      <c r="H76" s="134">
        <v>0</v>
      </c>
      <c r="I76" s="144"/>
      <c r="J76" s="134">
        <v>0</v>
      </c>
    </row>
    <row r="77" spans="1:10" ht="17.25" customHeight="1" x14ac:dyDescent="0.3">
      <c r="A77" s="46" t="s">
        <v>272</v>
      </c>
      <c r="C77" s="36"/>
      <c r="D77" s="106">
        <v>197202491</v>
      </c>
      <c r="E77" s="106"/>
      <c r="F77" s="106">
        <v>6454026</v>
      </c>
      <c r="G77" s="106"/>
      <c r="H77" s="106">
        <v>9455081</v>
      </c>
      <c r="I77" s="106"/>
      <c r="J77" s="106">
        <v>6454026</v>
      </c>
    </row>
    <row r="78" spans="1:10" ht="17.25" customHeight="1" x14ac:dyDescent="0.3">
      <c r="A78" s="46" t="s">
        <v>268</v>
      </c>
      <c r="C78" s="36"/>
      <c r="D78" s="106">
        <v>-15275824</v>
      </c>
      <c r="E78" s="106"/>
      <c r="F78" s="106">
        <v>0</v>
      </c>
      <c r="G78" s="106"/>
      <c r="H78" s="106">
        <v>0</v>
      </c>
      <c r="I78" s="106"/>
      <c r="J78" s="106">
        <v>0</v>
      </c>
    </row>
    <row r="79" spans="1:10" ht="17.25" customHeight="1" x14ac:dyDescent="0.3">
      <c r="A79" s="46" t="s">
        <v>196</v>
      </c>
      <c r="C79" s="36"/>
      <c r="D79" s="56">
        <v>-335889603</v>
      </c>
      <c r="E79" s="106"/>
      <c r="F79" s="56">
        <v>-173046575</v>
      </c>
      <c r="G79" s="106"/>
      <c r="H79" s="56">
        <v>-44180688</v>
      </c>
      <c r="I79" s="106"/>
      <c r="J79" s="56">
        <v>-76547466</v>
      </c>
    </row>
    <row r="80" spans="1:10" ht="17.25" customHeight="1" x14ac:dyDescent="0.3">
      <c r="A80" s="46" t="s">
        <v>131</v>
      </c>
      <c r="C80" s="36"/>
      <c r="D80" s="56">
        <v>-6935750</v>
      </c>
      <c r="E80" s="106"/>
      <c r="F80" s="56">
        <v>-3660840</v>
      </c>
      <c r="G80" s="106"/>
      <c r="H80" s="56">
        <v>-6935750</v>
      </c>
      <c r="I80" s="106"/>
      <c r="J80" s="56">
        <v>-3660840</v>
      </c>
    </row>
    <row r="81" spans="1:12" ht="17.25" customHeight="1" x14ac:dyDescent="0.3">
      <c r="A81" s="46" t="s">
        <v>126</v>
      </c>
      <c r="B81" s="169"/>
      <c r="C81" s="46"/>
      <c r="D81" s="106">
        <v>-368762562</v>
      </c>
      <c r="E81" s="106"/>
      <c r="F81" s="106">
        <v>-129785308</v>
      </c>
      <c r="G81" s="106"/>
      <c r="H81" s="106">
        <v>-170182873</v>
      </c>
      <c r="I81" s="106"/>
      <c r="J81" s="106">
        <v>-91975405</v>
      </c>
    </row>
    <row r="82" spans="1:12" ht="17.25" customHeight="1" x14ac:dyDescent="0.3">
      <c r="A82" s="46" t="s">
        <v>201</v>
      </c>
      <c r="B82" s="169"/>
      <c r="C82" s="46"/>
      <c r="D82" s="106">
        <v>41151600</v>
      </c>
      <c r="E82" s="106"/>
      <c r="F82" s="106">
        <v>4050000</v>
      </c>
      <c r="G82" s="106"/>
      <c r="H82" s="106">
        <v>430073900</v>
      </c>
      <c r="I82" s="106"/>
      <c r="J82" s="106">
        <v>43635000</v>
      </c>
    </row>
    <row r="83" spans="1:12" ht="17.25" customHeight="1" x14ac:dyDescent="0.3">
      <c r="A83" s="46" t="s">
        <v>200</v>
      </c>
      <c r="B83" s="192"/>
      <c r="C83" s="46"/>
      <c r="D83" s="106">
        <v>-7823270</v>
      </c>
      <c r="E83" s="106"/>
      <c r="F83" s="106">
        <v>-18500000</v>
      </c>
      <c r="G83" s="106"/>
      <c r="H83" s="106">
        <v>-690865252</v>
      </c>
      <c r="I83" s="106"/>
      <c r="J83" s="106">
        <v>-138480000</v>
      </c>
    </row>
    <row r="84" spans="1:12" ht="17.25" customHeight="1" x14ac:dyDescent="0.3">
      <c r="A84" s="46" t="s">
        <v>244</v>
      </c>
      <c r="B84" s="233"/>
      <c r="C84" s="46"/>
      <c r="D84" s="106">
        <v>0</v>
      </c>
      <c r="E84" s="106"/>
      <c r="F84" s="106">
        <v>0</v>
      </c>
      <c r="G84" s="106"/>
      <c r="H84" s="106">
        <v>671322015</v>
      </c>
      <c r="I84" s="106"/>
      <c r="J84" s="106">
        <v>0</v>
      </c>
    </row>
    <row r="85" spans="1:12" ht="17.25" customHeight="1" x14ac:dyDescent="0.3">
      <c r="A85" s="46" t="s">
        <v>25</v>
      </c>
      <c r="B85" s="169"/>
      <c r="C85" s="46"/>
      <c r="D85" s="106">
        <v>12307214</v>
      </c>
      <c r="E85" s="106"/>
      <c r="F85" s="106">
        <v>504354</v>
      </c>
      <c r="G85" s="106"/>
      <c r="H85" s="56">
        <v>11264714</v>
      </c>
      <c r="I85" s="106"/>
      <c r="J85" s="56">
        <v>8172300</v>
      </c>
      <c r="K85" s="241" t="s">
        <v>249</v>
      </c>
      <c r="L85" s="241" t="s">
        <v>250</v>
      </c>
    </row>
    <row r="86" spans="1:12" ht="17.25" customHeight="1" x14ac:dyDescent="0.3">
      <c r="A86" s="30" t="s">
        <v>66</v>
      </c>
      <c r="B86" s="69"/>
      <c r="C86" s="30"/>
      <c r="D86" s="132">
        <f>SUM(D64:D85)</f>
        <v>-7311910335</v>
      </c>
      <c r="E86" s="133"/>
      <c r="F86" s="132">
        <f>SUM(F64:F85)</f>
        <v>-1108309504</v>
      </c>
      <c r="G86" s="133"/>
      <c r="H86" s="132">
        <f>SUM(H64:H85)</f>
        <v>-7237653606</v>
      </c>
      <c r="I86" s="133"/>
      <c r="J86" s="132">
        <f>SUM(J64:J85)</f>
        <v>-2209521625</v>
      </c>
      <c r="K86" s="244">
        <v>-7237653606</v>
      </c>
      <c r="L86" s="247">
        <f>H86-K86</f>
        <v>0</v>
      </c>
    </row>
    <row r="87" spans="1:12" ht="17.25" customHeight="1" x14ac:dyDescent="0.3">
      <c r="A87" s="30"/>
      <c r="B87" s="69"/>
      <c r="C87" s="30"/>
      <c r="D87" s="134"/>
      <c r="E87" s="144"/>
      <c r="F87" s="134"/>
      <c r="G87" s="144"/>
      <c r="H87" s="134"/>
      <c r="I87" s="144"/>
      <c r="J87" s="134"/>
    </row>
    <row r="88" spans="1:12" ht="17.25" customHeight="1" x14ac:dyDescent="0.3">
      <c r="A88" s="35" t="s">
        <v>26</v>
      </c>
      <c r="B88" s="69"/>
      <c r="C88" s="35"/>
      <c r="D88" s="134"/>
      <c r="E88" s="134"/>
      <c r="F88" s="134"/>
      <c r="G88" s="134"/>
      <c r="H88" s="134"/>
      <c r="I88" s="134"/>
      <c r="J88" s="134"/>
    </row>
    <row r="89" spans="1:12" ht="17.25" customHeight="1" x14ac:dyDescent="0.3">
      <c r="A89" s="43" t="s">
        <v>127</v>
      </c>
      <c r="B89" s="57" t="s">
        <v>259</v>
      </c>
      <c r="C89" s="43"/>
      <c r="D89" s="151">
        <v>2379426974</v>
      </c>
      <c r="E89" s="134"/>
      <c r="F89" s="151">
        <v>984499999.99999988</v>
      </c>
      <c r="G89" s="134"/>
      <c r="H89" s="134">
        <v>2379426974</v>
      </c>
      <c r="I89" s="134"/>
      <c r="J89" s="134">
        <v>984499999.99999988</v>
      </c>
    </row>
    <row r="90" spans="1:12" ht="17.25" customHeight="1" x14ac:dyDescent="0.3">
      <c r="A90" s="43" t="s">
        <v>177</v>
      </c>
      <c r="B90" s="57" t="s">
        <v>259</v>
      </c>
      <c r="C90" s="43"/>
      <c r="D90" s="151">
        <v>809678196</v>
      </c>
      <c r="E90" s="134"/>
      <c r="F90" s="151">
        <v>336220097</v>
      </c>
      <c r="G90" s="134"/>
      <c r="H90" s="134">
        <v>809678195</v>
      </c>
      <c r="I90" s="134"/>
      <c r="J90" s="134">
        <v>336220097</v>
      </c>
    </row>
    <row r="91" spans="1:12" ht="17.25" customHeight="1" x14ac:dyDescent="0.3">
      <c r="A91" s="43" t="s">
        <v>140</v>
      </c>
      <c r="C91" s="43"/>
      <c r="D91" s="134">
        <v>288668848</v>
      </c>
      <c r="E91" s="134"/>
      <c r="F91" s="134">
        <v>0</v>
      </c>
      <c r="G91" s="134"/>
      <c r="H91" s="134">
        <v>0</v>
      </c>
      <c r="I91" s="134"/>
      <c r="J91" s="134">
        <v>0</v>
      </c>
      <c r="K91" s="241" t="s">
        <v>249</v>
      </c>
      <c r="L91" s="241" t="s">
        <v>250</v>
      </c>
    </row>
    <row r="92" spans="1:12" ht="17.25" customHeight="1" x14ac:dyDescent="0.3">
      <c r="A92" s="43" t="s">
        <v>202</v>
      </c>
      <c r="C92" s="43"/>
      <c r="D92" s="106">
        <v>955000000</v>
      </c>
      <c r="E92" s="106"/>
      <c r="F92" s="106">
        <v>0</v>
      </c>
      <c r="G92" s="106"/>
      <c r="H92" s="106">
        <v>1376400000</v>
      </c>
      <c r="I92" s="106"/>
      <c r="J92" s="106">
        <v>622000000</v>
      </c>
    </row>
    <row r="93" spans="1:12" ht="17.25" customHeight="1" x14ac:dyDescent="0.3">
      <c r="A93" s="43" t="s">
        <v>203</v>
      </c>
      <c r="C93" s="43"/>
      <c r="D93" s="106">
        <v>-308779127</v>
      </c>
      <c r="E93" s="106"/>
      <c r="F93" s="106">
        <v>-260000000</v>
      </c>
      <c r="G93" s="106"/>
      <c r="H93" s="106">
        <v>-846500000</v>
      </c>
      <c r="I93" s="106"/>
      <c r="J93" s="106">
        <v>-194156000</v>
      </c>
    </row>
    <row r="94" spans="1:12" ht="17.25" customHeight="1" x14ac:dyDescent="0.3">
      <c r="A94" s="43" t="s">
        <v>129</v>
      </c>
      <c r="C94" s="43"/>
      <c r="D94" s="106">
        <v>2018616518</v>
      </c>
      <c r="E94" s="106"/>
      <c r="F94" s="106">
        <v>1604613783</v>
      </c>
      <c r="G94" s="106"/>
      <c r="H94" s="106">
        <v>1223166956</v>
      </c>
      <c r="I94" s="106"/>
      <c r="J94" s="106">
        <v>1047134017</v>
      </c>
    </row>
    <row r="95" spans="1:12" ht="17.25" customHeight="1" x14ac:dyDescent="0.3">
      <c r="A95" s="43" t="s">
        <v>130</v>
      </c>
      <c r="C95" s="43"/>
      <c r="D95" s="106">
        <v>-1476727523</v>
      </c>
      <c r="E95" s="106"/>
      <c r="F95" s="106">
        <v>-1583426228</v>
      </c>
      <c r="G95" s="106"/>
      <c r="H95" s="106">
        <v>-811262403</v>
      </c>
      <c r="I95" s="106"/>
      <c r="J95" s="106">
        <v>-813729665</v>
      </c>
    </row>
    <row r="96" spans="1:12" ht="17.25" customHeight="1" x14ac:dyDescent="0.3">
      <c r="A96" s="43" t="s">
        <v>153</v>
      </c>
      <c r="C96" s="43"/>
      <c r="D96" s="106">
        <v>-162777597</v>
      </c>
      <c r="E96" s="106"/>
      <c r="F96" s="106">
        <v>-110775745</v>
      </c>
      <c r="G96" s="106"/>
      <c r="H96" s="106">
        <v>-12125945</v>
      </c>
      <c r="I96" s="106"/>
      <c r="J96" s="106">
        <v>-10943562</v>
      </c>
    </row>
    <row r="97" spans="1:12" ht="17.25" customHeight="1" x14ac:dyDescent="0.3">
      <c r="A97" s="43" t="s">
        <v>255</v>
      </c>
      <c r="C97" s="43"/>
      <c r="D97" s="106">
        <v>2959530000</v>
      </c>
      <c r="E97" s="106"/>
      <c r="F97" s="106">
        <v>0</v>
      </c>
      <c r="G97" s="106"/>
      <c r="H97" s="106">
        <v>2959530000</v>
      </c>
      <c r="I97" s="106"/>
      <c r="J97" s="106">
        <v>0</v>
      </c>
    </row>
    <row r="98" spans="1:12" ht="17.25" customHeight="1" x14ac:dyDescent="0.3">
      <c r="A98" s="43" t="s">
        <v>154</v>
      </c>
      <c r="C98" s="43"/>
      <c r="D98" s="106">
        <v>-38827058</v>
      </c>
      <c r="E98" s="106"/>
      <c r="F98" s="106">
        <v>-61620150</v>
      </c>
      <c r="G98" s="106"/>
      <c r="H98" s="106">
        <v>-38827058</v>
      </c>
      <c r="I98" s="106"/>
      <c r="J98" s="106">
        <v>-61620150</v>
      </c>
    </row>
    <row r="99" spans="1:12" ht="17.25" customHeight="1" x14ac:dyDescent="0.3">
      <c r="A99" s="43" t="s">
        <v>27</v>
      </c>
      <c r="C99" s="43"/>
      <c r="D99" s="106">
        <v>-136878216</v>
      </c>
      <c r="E99" s="106"/>
      <c r="F99" s="106">
        <v>-37101231</v>
      </c>
      <c r="G99" s="106"/>
      <c r="H99" s="106">
        <v>-119846323</v>
      </c>
      <c r="I99" s="106"/>
      <c r="J99" s="106">
        <v>-22022152</v>
      </c>
    </row>
    <row r="100" spans="1:12" ht="17.25" customHeight="1" x14ac:dyDescent="0.3">
      <c r="A100" s="31" t="s">
        <v>132</v>
      </c>
      <c r="B100" s="69"/>
      <c r="C100" s="31"/>
      <c r="D100" s="132">
        <f>SUM(D89:D99)</f>
        <v>7286931015</v>
      </c>
      <c r="E100" s="133"/>
      <c r="F100" s="132">
        <f>SUM(F89:F99)</f>
        <v>872410526</v>
      </c>
      <c r="G100" s="133"/>
      <c r="H100" s="132">
        <f>SUM(H89:H99)</f>
        <v>6919640396</v>
      </c>
      <c r="I100" s="133"/>
      <c r="J100" s="132">
        <f>SUM(J89:J99)</f>
        <v>1887382585</v>
      </c>
      <c r="K100" s="244">
        <v>6919640396</v>
      </c>
      <c r="L100" s="247">
        <f>H100-K100</f>
        <v>0</v>
      </c>
    </row>
    <row r="101" spans="1:12" ht="17.25" customHeight="1" x14ac:dyDescent="0.3">
      <c r="A101" s="31"/>
      <c r="B101" s="69"/>
      <c r="C101" s="31"/>
      <c r="D101" s="106"/>
      <c r="E101" s="106"/>
      <c r="F101" s="106"/>
      <c r="G101" s="106"/>
      <c r="H101" s="106"/>
      <c r="I101" s="106"/>
      <c r="J101" s="106"/>
    </row>
    <row r="102" spans="1:12" ht="17.25" customHeight="1" x14ac:dyDescent="0.3">
      <c r="A102" s="31" t="s">
        <v>82</v>
      </c>
      <c r="B102" s="69"/>
      <c r="C102" s="31"/>
      <c r="D102" s="133">
        <f>D52+D86+D100</f>
        <v>83296649</v>
      </c>
      <c r="E102" s="133"/>
      <c r="F102" s="133">
        <f>F52+F86+F100</f>
        <v>142593792</v>
      </c>
      <c r="G102" s="133"/>
      <c r="H102" s="133">
        <f>H52+H86+H100</f>
        <v>3627005</v>
      </c>
      <c r="I102" s="133"/>
      <c r="J102" s="133">
        <f>J52+J86+J100</f>
        <v>-16672405</v>
      </c>
    </row>
    <row r="103" spans="1:12" ht="17.25" customHeight="1" x14ac:dyDescent="0.3">
      <c r="A103" s="147" t="s">
        <v>83</v>
      </c>
      <c r="C103" s="147"/>
      <c r="D103" s="106">
        <f>'BL 6-7'!F10</f>
        <v>236037684</v>
      </c>
      <c r="E103" s="106"/>
      <c r="F103" s="106">
        <v>93443892</v>
      </c>
      <c r="G103" s="106"/>
      <c r="H103" s="106">
        <f>'BL 6-7'!J10</f>
        <v>50128651</v>
      </c>
      <c r="I103" s="106"/>
      <c r="J103" s="106">
        <v>66801056</v>
      </c>
    </row>
    <row r="104" spans="1:12" ht="20.25" customHeight="1" thickBot="1" x14ac:dyDescent="0.35">
      <c r="A104" s="30" t="s">
        <v>84</v>
      </c>
      <c r="B104" s="69"/>
      <c r="C104" s="30"/>
      <c r="D104" s="135">
        <f>SUM(D102:D103)</f>
        <v>319334333</v>
      </c>
      <c r="E104" s="133"/>
      <c r="F104" s="135">
        <f>SUM(F102:F103)</f>
        <v>236037684</v>
      </c>
      <c r="G104" s="133"/>
      <c r="H104" s="135">
        <f>SUM(H102:H103)</f>
        <v>53755656</v>
      </c>
      <c r="I104" s="133"/>
      <c r="J104" s="135">
        <f>SUM(J102:J103)</f>
        <v>50128651</v>
      </c>
      <c r="K104" s="248">
        <f>H104-'BL 6-7'!H10</f>
        <v>0</v>
      </c>
    </row>
    <row r="105" spans="1:12" ht="17.25" customHeight="1" thickTop="1" x14ac:dyDescent="0.3">
      <c r="A105" s="9"/>
      <c r="B105" s="169"/>
      <c r="C105" s="9"/>
      <c r="D105" s="133"/>
      <c r="E105" s="133"/>
      <c r="F105" s="133"/>
      <c r="G105" s="133"/>
      <c r="H105" s="133"/>
      <c r="I105" s="133"/>
      <c r="J105" s="133"/>
    </row>
    <row r="106" spans="1:12" ht="17.25" customHeight="1" x14ac:dyDescent="0.3">
      <c r="A106" s="35" t="s">
        <v>51</v>
      </c>
      <c r="B106" s="69"/>
      <c r="C106" s="35"/>
      <c r="D106" s="134"/>
      <c r="E106" s="134"/>
      <c r="F106" s="134"/>
      <c r="G106" s="134"/>
      <c r="H106" s="134"/>
      <c r="I106" s="134"/>
      <c r="J106" s="134"/>
    </row>
    <row r="107" spans="1:12" ht="17.25" customHeight="1" x14ac:dyDescent="0.3">
      <c r="A107" s="36" t="s">
        <v>269</v>
      </c>
      <c r="C107" s="36"/>
      <c r="D107" s="106">
        <v>215743516</v>
      </c>
      <c r="E107" s="106"/>
      <c r="F107" s="106">
        <v>1020522000</v>
      </c>
      <c r="G107" s="106"/>
      <c r="H107" s="106">
        <v>6749920</v>
      </c>
      <c r="I107" s="106"/>
      <c r="J107" s="106">
        <v>1020522000</v>
      </c>
    </row>
    <row r="108" spans="1:12" ht="17.25" customHeight="1" x14ac:dyDescent="0.3">
      <c r="A108" s="36" t="s">
        <v>141</v>
      </c>
      <c r="C108" s="36"/>
      <c r="D108" s="106">
        <v>368414</v>
      </c>
      <c r="E108" s="106"/>
      <c r="F108" s="106">
        <v>27952114</v>
      </c>
      <c r="G108" s="106"/>
      <c r="H108" s="106">
        <v>368413</v>
      </c>
      <c r="I108" s="106"/>
      <c r="J108" s="106">
        <v>27952114</v>
      </c>
    </row>
    <row r="109" spans="1:12" ht="17.25" customHeight="1" x14ac:dyDescent="0.3">
      <c r="A109" s="36" t="s">
        <v>256</v>
      </c>
      <c r="C109" s="36"/>
      <c r="D109" s="106">
        <v>41075500</v>
      </c>
      <c r="E109" s="106"/>
      <c r="F109" s="106">
        <v>0</v>
      </c>
      <c r="G109" s="106"/>
      <c r="H109" s="106">
        <v>0</v>
      </c>
      <c r="I109" s="106"/>
      <c r="J109" s="106">
        <v>0</v>
      </c>
    </row>
    <row r="110" spans="1:12" ht="17.25" customHeight="1" x14ac:dyDescent="0.3">
      <c r="A110" s="36" t="s">
        <v>155</v>
      </c>
      <c r="C110" s="36"/>
      <c r="D110" s="106">
        <v>50103650</v>
      </c>
      <c r="E110" s="106"/>
      <c r="F110" s="106">
        <v>160261961</v>
      </c>
      <c r="G110" s="106"/>
      <c r="H110" s="106">
        <v>1278316</v>
      </c>
      <c r="I110" s="106"/>
      <c r="J110" s="106">
        <v>2240862</v>
      </c>
    </row>
    <row r="111" spans="1:12" ht="17.25" customHeight="1" x14ac:dyDescent="0.3">
      <c r="A111" s="36" t="s">
        <v>128</v>
      </c>
      <c r="C111" s="36"/>
      <c r="D111" s="106">
        <v>107387145</v>
      </c>
      <c r="E111" s="106"/>
      <c r="F111" s="106">
        <v>54375897</v>
      </c>
      <c r="G111" s="106"/>
      <c r="H111" s="106">
        <v>2050232</v>
      </c>
      <c r="I111" s="106"/>
      <c r="J111" s="106">
        <v>2287253</v>
      </c>
    </row>
    <row r="112" spans="1:12" ht="17.25" customHeight="1" x14ac:dyDescent="0.3">
      <c r="A112" s="36" t="s">
        <v>241</v>
      </c>
      <c r="C112" s="36"/>
      <c r="D112" s="106"/>
      <c r="E112" s="106"/>
      <c r="F112" s="106"/>
      <c r="G112" s="106"/>
      <c r="H112" s="106"/>
      <c r="I112" s="106"/>
      <c r="J112" s="106"/>
    </row>
    <row r="113" spans="1:10" ht="17.25" customHeight="1" x14ac:dyDescent="0.3">
      <c r="A113" s="36" t="s">
        <v>242</v>
      </c>
      <c r="C113" s="36"/>
      <c r="D113" s="106">
        <v>2572799985</v>
      </c>
      <c r="E113" s="106"/>
      <c r="F113" s="106">
        <v>0</v>
      </c>
      <c r="G113" s="106"/>
      <c r="H113" s="106">
        <v>2572799985</v>
      </c>
      <c r="I113" s="106"/>
      <c r="J113" s="106">
        <v>0</v>
      </c>
    </row>
    <row r="114" spans="1:10" ht="17.25" customHeight="1" x14ac:dyDescent="0.3">
      <c r="A114" s="43" t="s">
        <v>243</v>
      </c>
      <c r="B114" s="9"/>
      <c r="C114" s="36"/>
      <c r="D114" s="106">
        <v>941122075</v>
      </c>
      <c r="E114" s="106"/>
      <c r="F114" s="106">
        <v>0</v>
      </c>
      <c r="G114" s="106"/>
      <c r="H114" s="56">
        <v>941122075</v>
      </c>
      <c r="I114" s="106"/>
      <c r="J114" s="56">
        <v>0</v>
      </c>
    </row>
    <row r="115" spans="1:10" ht="18.75" customHeight="1" x14ac:dyDescent="0.3">
      <c r="D115" s="197">
        <f>D104-'BL 6-7'!D10</f>
        <v>0</v>
      </c>
      <c r="E115" s="197">
        <f>E104-'BL 6-7'!E10</f>
        <v>0</v>
      </c>
      <c r="F115" s="197">
        <f>F104-'BL 6-7'!F10</f>
        <v>0</v>
      </c>
      <c r="G115" s="197">
        <f>G104-'BL 6-7'!G10</f>
        <v>0</v>
      </c>
      <c r="H115" s="240">
        <f>'CF14-15'!H104-'BL 6-7'!H10</f>
        <v>0</v>
      </c>
      <c r="I115" s="197">
        <f>I104-'BL 6-7'!I10</f>
        <v>0</v>
      </c>
      <c r="J115" s="197">
        <f>J104-'BL 6-7'!J10</f>
        <v>0</v>
      </c>
    </row>
    <row r="161" spans="1:1" ht="18.75" customHeight="1" x14ac:dyDescent="0.3">
      <c r="A161" s="19" t="s">
        <v>52</v>
      </c>
    </row>
    <row r="234" spans="1:1" ht="18.75" customHeight="1" x14ac:dyDescent="0.3">
      <c r="A234" s="19" t="s">
        <v>53</v>
      </c>
    </row>
    <row r="235" spans="1:1" ht="18.75" customHeight="1" x14ac:dyDescent="0.3">
      <c r="A235" s="19" t="s">
        <v>50</v>
      </c>
    </row>
  </sheetData>
  <mergeCells count="18">
    <mergeCell ref="D58:F58"/>
    <mergeCell ref="H58:J58"/>
    <mergeCell ref="D57:F57"/>
    <mergeCell ref="H57:J57"/>
    <mergeCell ref="D6:F6"/>
    <mergeCell ref="D7:F7"/>
    <mergeCell ref="H6:J6"/>
    <mergeCell ref="H7:J7"/>
    <mergeCell ref="D62:J62"/>
    <mergeCell ref="D59:F59"/>
    <mergeCell ref="D60:F60"/>
    <mergeCell ref="H59:J59"/>
    <mergeCell ref="H60:J60"/>
    <mergeCell ref="D4:F4"/>
    <mergeCell ref="H4:J4"/>
    <mergeCell ref="D5:F5"/>
    <mergeCell ref="H5:J5"/>
    <mergeCell ref="D9:J9"/>
  </mergeCells>
  <pageMargins left="0.8" right="0.7" top="0.48" bottom="0.5" header="0.5" footer="0.5"/>
  <pageSetup paperSize="9" scale="68" firstPageNumber="14" orientation="portrait" useFirstPageNumber="1" r:id="rId1"/>
  <headerFooter alignWithMargins="0">
    <oddFooter>&amp;L   The accompanying notes form an integral part of the financial statements.
&amp;C&amp;P</oddFooter>
  </headerFooter>
  <rowBreaks count="1" manualBreakCount="1">
    <brk id="53" max="7" man="1"/>
  </rowBreaks>
  <ignoredErrors>
    <ignoredError sqref="D52:E52 G52 I52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7</vt:i4>
      </vt:variant>
    </vt:vector>
  </HeadingPairs>
  <TitlesOfParts>
    <vt:vector size="14" baseType="lpstr">
      <vt:lpstr>BL 6-7</vt:lpstr>
      <vt:lpstr>PL8-9</vt:lpstr>
      <vt:lpstr>SH10</vt:lpstr>
      <vt:lpstr>SH11</vt:lpstr>
      <vt:lpstr>SH12</vt:lpstr>
      <vt:lpstr>SH13</vt:lpstr>
      <vt:lpstr>CF14-15</vt:lpstr>
      <vt:lpstr>'BL 6-7'!Print_Area</vt:lpstr>
      <vt:lpstr>'CF14-15'!Print_Area</vt:lpstr>
      <vt:lpstr>'PL8-9'!Print_Area</vt:lpstr>
      <vt:lpstr>'SH10'!Print_Area</vt:lpstr>
      <vt:lpstr>'SH11'!Print_Area</vt:lpstr>
      <vt:lpstr>'SH12'!Print_Area</vt:lpstr>
      <vt:lpstr>'SH13'!Print_Area</vt:lpstr>
    </vt:vector>
  </TitlesOfParts>
  <Company>KPMG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KPMG</dc:creator>
  <cp:lastModifiedBy>Natcha, Uwattanasombut</cp:lastModifiedBy>
  <cp:lastPrinted>2023-02-27T04:19:44Z</cp:lastPrinted>
  <dcterms:created xsi:type="dcterms:W3CDTF">2006-01-03T07:48:30Z</dcterms:created>
  <dcterms:modified xsi:type="dcterms:W3CDTF">2023-02-27T21:16:52Z</dcterms:modified>
</cp:coreProperties>
</file>