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rpo\OneDrive\SABUY Group\Sabuy Technology\22. Elcid\FS Q3.2021\"/>
    </mc:Choice>
  </mc:AlternateContent>
  <xr:revisionPtr revIDLastSave="0" documentId="13_ncr:1_{B8DEA301-EAFC-43B9-9825-3A830AD234D0}" xr6:coauthVersionLast="47" xr6:coauthVersionMax="47" xr10:uidLastSave="{00000000-0000-0000-0000-000000000000}"/>
  <bookViews>
    <workbookView xWindow="-108" yWindow="-108" windowWidth="26136" windowHeight="15696" tabRatio="791" activeTab="7" xr2:uid="{00000000-000D-0000-FFFF-FFFF00000000}"/>
  </bookViews>
  <sheets>
    <sheet name="BL 3-4" sheetId="16" r:id="rId1"/>
    <sheet name="PL5-6" sheetId="1" r:id="rId2"/>
    <sheet name="PL7-8" sheetId="25" r:id="rId3"/>
    <sheet name="SH9" sheetId="23" r:id="rId4"/>
    <sheet name="SH10" sheetId="22" r:id="rId5"/>
    <sheet name="SH11" sheetId="24" r:id="rId6"/>
    <sheet name="SH12" sheetId="14" r:id="rId7"/>
    <sheet name="CF13-14" sheetId="13" r:id="rId8"/>
  </sheets>
  <definedNames>
    <definedName name="_xlnm._FilterDatabase" localSheetId="7" hidden="1">'CF13-14'!$A$50:$J$74</definedName>
    <definedName name="_Hlk120336604" localSheetId="0">'BL 3-4'!#REF!</definedName>
    <definedName name="_Hlk120336604" localSheetId="1">'PL5-6'!#REF!</definedName>
    <definedName name="_xlnm.Print_Area" localSheetId="0">'BL 3-4'!$A$1:$J$88</definedName>
    <definedName name="_xlnm.Print_Area" localSheetId="7">'CF13-14'!$A$1:$J$104</definedName>
    <definedName name="_xlnm.Print_Area" localSheetId="1">'PL5-6'!$A$1:$J$62</definedName>
    <definedName name="_xlnm.Print_Area" localSheetId="2">'PL7-8'!$A$1:$J$62</definedName>
    <definedName name="_xlnm.Print_Area" localSheetId="4">'SH10'!$A$1:$T$38</definedName>
    <definedName name="_xlnm.Print_Area" localSheetId="5">'SH11'!$A$1:$N$26</definedName>
    <definedName name="_xlnm.Print_Area" localSheetId="6">'SH12'!$A$1:$N$29</definedName>
    <definedName name="_xlnm.Print_Area" localSheetId="3">'SH9'!$A$1:$T$35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1" i="23" l="1"/>
  <c r="H56" i="25"/>
  <c r="H51" i="25"/>
  <c r="L19" i="14" l="1"/>
  <c r="J19" i="14"/>
  <c r="H19" i="14"/>
  <c r="F19" i="14"/>
  <c r="D19" i="14"/>
  <c r="D88" i="13" l="1"/>
  <c r="F88" i="13"/>
  <c r="H88" i="13"/>
  <c r="J88" i="13"/>
  <c r="N15" i="14" l="1"/>
  <c r="P18" i="22"/>
  <c r="J29" i="22"/>
  <c r="L29" i="22"/>
  <c r="H29" i="22"/>
  <c r="F29" i="22"/>
  <c r="F30" i="22" s="1"/>
  <c r="D29" i="22"/>
  <c r="D30" i="22" s="1"/>
  <c r="N29" i="22"/>
  <c r="D22" i="22"/>
  <c r="F22" i="22"/>
  <c r="H22" i="22"/>
  <c r="J22" i="22"/>
  <c r="L22" i="22"/>
  <c r="N22" i="22"/>
  <c r="R22" i="22"/>
  <c r="T18" i="22" l="1"/>
  <c r="D68" i="16" l="1"/>
  <c r="N30" i="22" l="1"/>
  <c r="J74" i="13" l="1"/>
  <c r="H74" i="13"/>
  <c r="F74" i="13"/>
  <c r="D74" i="13"/>
  <c r="N18" i="14"/>
  <c r="R29" i="22"/>
  <c r="P21" i="22"/>
  <c r="T21" i="22" s="1"/>
  <c r="R33" i="22"/>
  <c r="P26" i="22"/>
  <c r="T26" i="22" s="1"/>
  <c r="H37" i="16" l="1"/>
  <c r="L17" i="24" l="1"/>
  <c r="J17" i="24"/>
  <c r="H17" i="24"/>
  <c r="F17" i="24"/>
  <c r="D17" i="24"/>
  <c r="N16" i="24"/>
  <c r="L26" i="23"/>
  <c r="D26" i="23"/>
  <c r="F26" i="23"/>
  <c r="H26" i="23"/>
  <c r="J26" i="23"/>
  <c r="R25" i="23"/>
  <c r="R26" i="23" s="1"/>
  <c r="P25" i="23"/>
  <c r="N25" i="23"/>
  <c r="L25" i="23"/>
  <c r="J25" i="23"/>
  <c r="H25" i="23"/>
  <c r="F25" i="23"/>
  <c r="D25" i="23"/>
  <c r="T24" i="23"/>
  <c r="T25" i="23" s="1"/>
  <c r="R20" i="23"/>
  <c r="D20" i="23"/>
  <c r="F20" i="23"/>
  <c r="H20" i="23"/>
  <c r="J20" i="23"/>
  <c r="L20" i="23"/>
  <c r="N20" i="23"/>
  <c r="T19" i="23"/>
  <c r="N26" i="23" l="1"/>
  <c r="H58" i="25"/>
  <c r="H53" i="25"/>
  <c r="H11" i="13" s="1"/>
  <c r="J24" i="25"/>
  <c r="H24" i="25"/>
  <c r="F24" i="25"/>
  <c r="D24" i="25"/>
  <c r="J16" i="25"/>
  <c r="H16" i="25"/>
  <c r="F16" i="25"/>
  <c r="D16" i="25"/>
  <c r="F26" i="25" l="1"/>
  <c r="F32" i="25" s="1"/>
  <c r="F34" i="25" s="1"/>
  <c r="F39" i="25" s="1"/>
  <c r="F58" i="25" s="1"/>
  <c r="D26" i="25"/>
  <c r="D32" i="25" s="1"/>
  <c r="D34" i="25" s="1"/>
  <c r="D53" i="25" s="1"/>
  <c r="H26" i="25"/>
  <c r="H32" i="25" s="1"/>
  <c r="H34" i="25" s="1"/>
  <c r="H39" i="25" s="1"/>
  <c r="L23" i="14" s="1"/>
  <c r="J26" i="25"/>
  <c r="J32" i="25" s="1"/>
  <c r="J34" i="25" s="1"/>
  <c r="J53" i="25" s="1"/>
  <c r="D11" i="13" l="1"/>
  <c r="D51" i="25"/>
  <c r="F53" i="25"/>
  <c r="D39" i="25"/>
  <c r="D58" i="25" s="1"/>
  <c r="D56" i="25" s="1"/>
  <c r="J39" i="25"/>
  <c r="J58" i="25" s="1"/>
  <c r="J35" i="22" l="1"/>
  <c r="L20" i="14" l="1"/>
  <c r="J20" i="14"/>
  <c r="H20" i="14"/>
  <c r="F20" i="14"/>
  <c r="D20" i="14"/>
  <c r="N16" i="14"/>
  <c r="J30" i="22" l="1"/>
  <c r="F37" i="22"/>
  <c r="D37" i="22"/>
  <c r="P28" i="22"/>
  <c r="P19" i="22"/>
  <c r="T28" i="22" l="1"/>
  <c r="T29" i="22" s="1"/>
  <c r="P29" i="22"/>
  <c r="R30" i="22"/>
  <c r="H30" i="22"/>
  <c r="H37" i="22"/>
  <c r="L30" i="22"/>
  <c r="L37" i="22"/>
  <c r="T19" i="22"/>
  <c r="J18" i="24"/>
  <c r="H18" i="24"/>
  <c r="F18" i="24"/>
  <c r="D18" i="24"/>
  <c r="L34" i="23"/>
  <c r="D34" i="23"/>
  <c r="J34" i="23"/>
  <c r="H34" i="23"/>
  <c r="F34" i="23"/>
  <c r="L23" i="24"/>
  <c r="J23" i="24"/>
  <c r="H23" i="24"/>
  <c r="F23" i="24"/>
  <c r="D23" i="24"/>
  <c r="N22" i="24"/>
  <c r="N21" i="24"/>
  <c r="N23" i="24" s="1"/>
  <c r="L18" i="24"/>
  <c r="N15" i="24"/>
  <c r="F25" i="24"/>
  <c r="D25" i="24"/>
  <c r="T33" i="23"/>
  <c r="R31" i="23"/>
  <c r="R34" i="23" s="1"/>
  <c r="N31" i="23"/>
  <c r="N34" i="23" s="1"/>
  <c r="T30" i="23"/>
  <c r="T29" i="23"/>
  <c r="P14" i="23"/>
  <c r="T18" i="23" l="1"/>
  <c r="P20" i="23"/>
  <c r="P26" i="23" s="1"/>
  <c r="H25" i="24"/>
  <c r="J25" i="24"/>
  <c r="N17" i="24"/>
  <c r="N18" i="24" s="1"/>
  <c r="P31" i="23"/>
  <c r="L25" i="24"/>
  <c r="N11" i="24"/>
  <c r="T31" i="23"/>
  <c r="T14" i="23"/>
  <c r="N25" i="24" l="1"/>
  <c r="P34" i="23"/>
  <c r="T20" i="23"/>
  <c r="J24" i="1"/>
  <c r="H24" i="1"/>
  <c r="F24" i="1"/>
  <c r="D24" i="1"/>
  <c r="T26" i="23" l="1"/>
  <c r="T34" i="23" s="1"/>
  <c r="P14" i="22"/>
  <c r="J84" i="16" l="1"/>
  <c r="H84" i="16"/>
  <c r="F84" i="16"/>
  <c r="D84" i="16"/>
  <c r="E105" i="13" l="1"/>
  <c r="G105" i="13"/>
  <c r="I105" i="13"/>
  <c r="F25" i="14" l="1"/>
  <c r="N24" i="14"/>
  <c r="N17" i="14"/>
  <c r="N19" i="14" s="1"/>
  <c r="H25" i="14"/>
  <c r="D25" i="14"/>
  <c r="H86" i="16"/>
  <c r="F86" i="16"/>
  <c r="D86" i="16"/>
  <c r="J60" i="16"/>
  <c r="H60" i="16"/>
  <c r="F60" i="16"/>
  <c r="D60" i="16"/>
  <c r="D21" i="16"/>
  <c r="H28" i="14" l="1"/>
  <c r="N20" i="14"/>
  <c r="R35" i="22" l="1"/>
  <c r="R37" i="22" s="1"/>
  <c r="N35" i="22"/>
  <c r="N37" i="22" s="1"/>
  <c r="P34" i="22"/>
  <c r="T34" i="22" s="1"/>
  <c r="P33" i="22"/>
  <c r="T33" i="22" s="1"/>
  <c r="U33" i="22" s="1"/>
  <c r="P20" i="22"/>
  <c r="P22" i="22" s="1"/>
  <c r="P30" i="22" l="1"/>
  <c r="T35" i="22"/>
  <c r="T20" i="22"/>
  <c r="T22" i="22" s="1"/>
  <c r="P35" i="22"/>
  <c r="P37" i="22" s="1"/>
  <c r="U35" i="22" l="1"/>
  <c r="T37" i="22"/>
  <c r="U37" i="22" s="1"/>
  <c r="T30" i="22"/>
  <c r="P39" i="22"/>
  <c r="R39" i="22" l="1"/>
  <c r="T14" i="22"/>
  <c r="J16" i="1" l="1"/>
  <c r="J26" i="1" s="1"/>
  <c r="J32" i="1" s="1"/>
  <c r="F16" i="1"/>
  <c r="F26" i="1" s="1"/>
  <c r="F32" i="1" s="1"/>
  <c r="J86" i="16"/>
  <c r="J68" i="16"/>
  <c r="J70" i="16" s="1"/>
  <c r="F68" i="16"/>
  <c r="J37" i="16"/>
  <c r="J21" i="16"/>
  <c r="F37" i="16"/>
  <c r="F21" i="16"/>
  <c r="D28" i="14" l="1"/>
  <c r="J88" i="16"/>
  <c r="F34" i="1"/>
  <c r="F39" i="1" s="1"/>
  <c r="F39" i="16"/>
  <c r="J34" i="1"/>
  <c r="J39" i="1" s="1"/>
  <c r="J39" i="16"/>
  <c r="F70" i="16"/>
  <c r="F88" i="16" s="1"/>
  <c r="H16" i="1"/>
  <c r="H26" i="1" s="1"/>
  <c r="H32" i="1" s="1"/>
  <c r="D16" i="1"/>
  <c r="D26" i="1" s="1"/>
  <c r="D32" i="1" s="1"/>
  <c r="H68" i="16"/>
  <c r="H21" i="16"/>
  <c r="J25" i="14"/>
  <c r="J28" i="14" s="1"/>
  <c r="D37" i="16"/>
  <c r="D39" i="16" s="1"/>
  <c r="F29" i="13" l="1"/>
  <c r="F43" i="13" s="1"/>
  <c r="F45" i="13" s="1"/>
  <c r="F90" i="13" s="1"/>
  <c r="F92" i="13" s="1"/>
  <c r="F58" i="1"/>
  <c r="J90" i="16"/>
  <c r="J53" i="1"/>
  <c r="F90" i="16"/>
  <c r="J58" i="1"/>
  <c r="F53" i="1"/>
  <c r="D34" i="1"/>
  <c r="D70" i="16"/>
  <c r="D88" i="16" s="1"/>
  <c r="D90" i="16" s="1"/>
  <c r="H70" i="16"/>
  <c r="H88" i="16" s="1"/>
  <c r="H34" i="1"/>
  <c r="H39" i="16"/>
  <c r="H39" i="1" l="1"/>
  <c r="H51" i="1" s="1"/>
  <c r="H56" i="1" s="1"/>
  <c r="H29" i="13"/>
  <c r="H43" i="13" s="1"/>
  <c r="D39" i="1"/>
  <c r="D29" i="13"/>
  <c r="J29" i="13"/>
  <c r="J43" i="13" s="1"/>
  <c r="J45" i="13" s="1"/>
  <c r="J90" i="13" s="1"/>
  <c r="J92" i="13" s="1"/>
  <c r="H90" i="16"/>
  <c r="H58" i="1"/>
  <c r="D53" i="1"/>
  <c r="D43" i="13" l="1"/>
  <c r="D45" i="13" s="1"/>
  <c r="D90" i="13" s="1"/>
  <c r="D92" i="13" s="1"/>
  <c r="D105" i="13" s="1"/>
  <c r="L25" i="14"/>
  <c r="L28" i="14" s="1"/>
  <c r="N23" i="14"/>
  <c r="N25" i="14" s="1"/>
  <c r="D58" i="1"/>
  <c r="H53" i="1"/>
  <c r="H45" i="13"/>
  <c r="H90" i="13" s="1"/>
  <c r="H92" i="13" s="1"/>
  <c r="H105" i="13" s="1"/>
  <c r="F28" i="14" l="1"/>
  <c r="N11" i="14" l="1"/>
  <c r="N28" i="14" l="1"/>
  <c r="J37" i="22" l="1"/>
</calcChain>
</file>

<file path=xl/sharedStrings.xml><?xml version="1.0" encoding="utf-8"?>
<sst xmlns="http://schemas.openxmlformats.org/spreadsheetml/2006/main" count="488" uniqueCount="237">
  <si>
    <t>Consolidated</t>
  </si>
  <si>
    <t>Assets</t>
  </si>
  <si>
    <t>Note</t>
  </si>
  <si>
    <t>Current assets</t>
  </si>
  <si>
    <t>Cash and cash equivalents</t>
  </si>
  <si>
    <t>Inventories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</si>
  <si>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</si>
  <si>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</si>
  <si>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</si>
  <si>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</si>
  <si>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</si>
  <si>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</si>
  <si>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Current liabilities</t>
  </si>
  <si>
    <t>Trade accounts payable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</si>
  <si>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</si>
  <si>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</si>
  <si>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</si>
  <si>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</si>
  <si>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</si>
  <si>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Other income</t>
  </si>
  <si>
    <t>Expenses</t>
  </si>
  <si>
    <t>Total expenses</t>
  </si>
  <si>
    <t>Cash flows from operating activities</t>
  </si>
  <si>
    <t>Changes in operating assets and liabilities</t>
  </si>
  <si>
    <t>Cash flows from investing activities</t>
  </si>
  <si>
    <t>Interest received</t>
  </si>
  <si>
    <t>Cash flows from financing activities</t>
  </si>
  <si>
    <t>Interest paid</t>
  </si>
  <si>
    <t>equity</t>
  </si>
  <si>
    <t>Total</t>
  </si>
  <si>
    <t>Income tax payable</t>
  </si>
  <si>
    <t>share capital</t>
  </si>
  <si>
    <t>Issued and</t>
  </si>
  <si>
    <t>Trade accounts receivable</t>
  </si>
  <si>
    <t>Other non-current liabilities</t>
  </si>
  <si>
    <t>financial statements</t>
  </si>
  <si>
    <t>Separate</t>
  </si>
  <si>
    <t>Separate financial statements</t>
  </si>
  <si>
    <t>Administrative expenses</t>
  </si>
  <si>
    <t>Finance costs</t>
  </si>
  <si>
    <t>Transactions with owners, recorded directly in equity</t>
  </si>
  <si>
    <t>Deferred tax assets</t>
  </si>
  <si>
    <t>Retained earnings</t>
  </si>
  <si>
    <t>Share premium</t>
  </si>
  <si>
    <t>reserve</t>
  </si>
  <si>
    <t>Unappropriated</t>
  </si>
  <si>
    <t>Statement of financial position</t>
  </si>
  <si>
    <t>Consolidated financial statements</t>
  </si>
  <si>
    <t>Legal</t>
  </si>
  <si>
    <t xml:space="preserve">   comprehensive income</t>
  </si>
  <si>
    <t>Non-cash transactions</t>
  </si>
  <si>
    <t>Income tax on other comprehensive income</t>
  </si>
  <si>
    <t xml:space="preserve">Income tax (expense) benefit on other </t>
  </si>
  <si>
    <t xml:space="preserve">Retained earnings </t>
  </si>
  <si>
    <t xml:space="preserve">   Appropriated</t>
  </si>
  <si>
    <t xml:space="preserve">      Legal reserve</t>
  </si>
  <si>
    <t xml:space="preserve">   Unappropriated</t>
  </si>
  <si>
    <t>Total transactions with owners, recorded directly in equity</t>
  </si>
  <si>
    <t>Share capital:</t>
  </si>
  <si>
    <t xml:space="preserve">Tax expense </t>
  </si>
  <si>
    <t>Interest income</t>
  </si>
  <si>
    <t>Taxes paid</t>
  </si>
  <si>
    <t xml:space="preserve">   Authorised share capital</t>
  </si>
  <si>
    <t xml:space="preserve">Share premium on ordinary shares </t>
  </si>
  <si>
    <t>Acquisition of assets by finance lease</t>
  </si>
  <si>
    <t>Other receivables</t>
  </si>
  <si>
    <t>Other payables</t>
  </si>
  <si>
    <t>Equity</t>
  </si>
  <si>
    <t>Total equity</t>
  </si>
  <si>
    <t>Total liabilities and equity</t>
  </si>
  <si>
    <t>Other comprehensive income</t>
  </si>
  <si>
    <t>Investments in subsidiaries</t>
  </si>
  <si>
    <t xml:space="preserve">   Issued and paid-up share capital</t>
  </si>
  <si>
    <t>Transfer to legal reserve</t>
  </si>
  <si>
    <t>Net increase (decrease) in cash and cash equivalents</t>
  </si>
  <si>
    <t>Liabilities and equity</t>
  </si>
  <si>
    <t>Revenue</t>
  </si>
  <si>
    <t>Total revenue</t>
  </si>
  <si>
    <t>Payables for purchase of intangible assets</t>
  </si>
  <si>
    <t>Sabuy Technology Public Company Limited and its Subsidiaries</t>
  </si>
  <si>
    <t xml:space="preserve">   and equipment</t>
  </si>
  <si>
    <t>Asset for service</t>
  </si>
  <si>
    <t>Short-term loans from financial institutions</t>
  </si>
  <si>
    <t>Current portion of long-term loans</t>
  </si>
  <si>
    <t>Long-term loans</t>
  </si>
  <si>
    <t>Differences from business combination</t>
  </si>
  <si>
    <t xml:space="preserve">   under common control</t>
  </si>
  <si>
    <t>Non-controlling interests</t>
  </si>
  <si>
    <t>Warrants</t>
  </si>
  <si>
    <t>Revenue from rendering of services</t>
  </si>
  <si>
    <t>Revenue from sale of goods</t>
  </si>
  <si>
    <t>Cost of rendering of services</t>
  </si>
  <si>
    <t xml:space="preserve">Revenue from rendering of contract services </t>
  </si>
  <si>
    <t>Interest income from installment sale</t>
  </si>
  <si>
    <t>Distribution costs</t>
  </si>
  <si>
    <t>Loss from cancellation of agreement</t>
  </si>
  <si>
    <t>Cost of sales of goods</t>
  </si>
  <si>
    <t xml:space="preserve">Cost of rendering of contract services </t>
  </si>
  <si>
    <t xml:space="preserve">   Owners of the parent</t>
  </si>
  <si>
    <t xml:space="preserve">   Non-controlling interests</t>
  </si>
  <si>
    <t>Total comprehensive income (expense) attributable to:</t>
  </si>
  <si>
    <t>Differences from</t>
  </si>
  <si>
    <t>business</t>
  </si>
  <si>
    <t>combination</t>
  </si>
  <si>
    <t>under</t>
  </si>
  <si>
    <t>common control</t>
  </si>
  <si>
    <t xml:space="preserve">Equity </t>
  </si>
  <si>
    <t>attributable to</t>
  </si>
  <si>
    <t>owners of</t>
  </si>
  <si>
    <t>the parent</t>
  </si>
  <si>
    <t>interests</t>
  </si>
  <si>
    <t xml:space="preserve">Non-controlling </t>
  </si>
  <si>
    <t xml:space="preserve">   Share-based payment transactions</t>
  </si>
  <si>
    <t xml:space="preserve">   Other comprehensive income</t>
  </si>
  <si>
    <t>Share-based payment transactions</t>
  </si>
  <si>
    <t>Depreciation and amortisation</t>
  </si>
  <si>
    <t xml:space="preserve">Inventories </t>
  </si>
  <si>
    <t>Contract cost assets</t>
  </si>
  <si>
    <t>Acquisition of intangible assets</t>
  </si>
  <si>
    <t>Proceeds from issue of shares</t>
  </si>
  <si>
    <t>Payables for purchase of equipment</t>
  </si>
  <si>
    <t>Proceeds from loans from financial institutions</t>
  </si>
  <si>
    <t>Repayment of loans from financial institutions</t>
  </si>
  <si>
    <t>Proceeds from sale and leaseback</t>
  </si>
  <si>
    <t>Acquisition of asset for service</t>
  </si>
  <si>
    <t xml:space="preserve">Current portion of installment </t>
  </si>
  <si>
    <t>Installment accounts receivable</t>
  </si>
  <si>
    <t xml:space="preserve">   accounts receivable</t>
  </si>
  <si>
    <t>Profit (loss) attributable to:</t>
  </si>
  <si>
    <t>paid-up</t>
  </si>
  <si>
    <t>Expense from share-based payment transactions</t>
  </si>
  <si>
    <t>Contract liabilities</t>
  </si>
  <si>
    <t>Acquisition of leasehold building improvements</t>
  </si>
  <si>
    <t>on ordinary shares</t>
  </si>
  <si>
    <t>Proceeds from share subscription by non-controlling interests</t>
  </si>
  <si>
    <t>Transfer from inventories to equipment</t>
  </si>
  <si>
    <t>Transfer from equipment to asset for service</t>
  </si>
  <si>
    <t xml:space="preserve">31 December </t>
  </si>
  <si>
    <t>(Unaudited)</t>
  </si>
  <si>
    <t>(in thousand Baht)</t>
  </si>
  <si>
    <t>Right-of-use assets</t>
  </si>
  <si>
    <t>Statement of comprehensive income (Unaudited)</t>
  </si>
  <si>
    <t>Three-month period ended</t>
  </si>
  <si>
    <t>Statement of changes in equity  (Unaudited)</t>
  </si>
  <si>
    <t>Statement of changes in equity (Unaudited)</t>
  </si>
  <si>
    <t>Comprehensive income for the period</t>
  </si>
  <si>
    <t>Total comprehensive income for the period</t>
  </si>
  <si>
    <t>Statement of cash flows (Unaudited)</t>
  </si>
  <si>
    <t>Transfer from equipment to right of use</t>
  </si>
  <si>
    <t xml:space="preserve">Current portion of long-term loans </t>
  </si>
  <si>
    <t>Short-term loans</t>
  </si>
  <si>
    <t>Current portion of lease liabilities</t>
  </si>
  <si>
    <t>Profit (loss)</t>
  </si>
  <si>
    <t xml:space="preserve">   Profit </t>
  </si>
  <si>
    <t xml:space="preserve">Proceeds from loans </t>
  </si>
  <si>
    <t xml:space="preserve">Repayment of loans </t>
  </si>
  <si>
    <t>Equity attributable to owners of the parent</t>
  </si>
  <si>
    <t>Total comprehensive income (expense) for the period</t>
  </si>
  <si>
    <t>Balance at 1 January 2020</t>
  </si>
  <si>
    <t>Payment of lease liabilities</t>
  </si>
  <si>
    <t>Short-term loans to</t>
  </si>
  <si>
    <t>Long-term loans to</t>
  </si>
  <si>
    <t>Current financial assets pledged as collateral</t>
  </si>
  <si>
    <t>Non-current financial assets pledged as collateral</t>
  </si>
  <si>
    <t xml:space="preserve">Lease liabilities </t>
  </si>
  <si>
    <t>Balance at 1 January 2021</t>
  </si>
  <si>
    <t>Acquisition of investments from the increase of</t>
  </si>
  <si>
    <t xml:space="preserve">   share capital of subsidiaries</t>
  </si>
  <si>
    <t>Acquisition of assets by lease contracts</t>
  </si>
  <si>
    <t>10</t>
  </si>
  <si>
    <t xml:space="preserve">   Shares options exercised</t>
  </si>
  <si>
    <t xml:space="preserve">  Changes in ownership interests in subsidiaries</t>
  </si>
  <si>
    <t xml:space="preserve">  Total changes in ownership interests in subsidiaries</t>
  </si>
  <si>
    <t>Acquisition of non-controlling interest</t>
  </si>
  <si>
    <t>Proceeds from sale of leasehold building improvements</t>
  </si>
  <si>
    <t>Decrease in financial assets pledged as collateral</t>
  </si>
  <si>
    <t>Profit from operating activities</t>
  </si>
  <si>
    <t>Profit before income tax expense</t>
  </si>
  <si>
    <t>Profit for the period</t>
  </si>
  <si>
    <t>Other comprehensive income for the period, net of tax</t>
  </si>
  <si>
    <r>
      <rPr>
        <b/>
        <sz val="11"/>
        <rFont val="Times New Roman"/>
        <family val="1"/>
      </rPr>
      <t xml:space="preserve">Basic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</si>
  <si>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</si>
  <si>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 xml:space="preserve">     without a change in control</t>
  </si>
  <si>
    <t xml:space="preserve">  Acquisition of non-controlling interests </t>
  </si>
  <si>
    <t xml:space="preserve">   Distributions to owners </t>
  </si>
  <si>
    <t xml:space="preserve">   Total distributions to owners </t>
  </si>
  <si>
    <t>Adjustments to reconcile profit to cash receipts (payments)</t>
  </si>
  <si>
    <t>(Gain) loss on sale of leasehold building improvements</t>
  </si>
  <si>
    <t xml:space="preserve">   and equipment and intangible assets</t>
  </si>
  <si>
    <t>(Reversal of) loss on devaluation of equipment</t>
  </si>
  <si>
    <t>Reversal of expected credit loss on accounts receivable</t>
  </si>
  <si>
    <t>Provision for employee benefits</t>
  </si>
  <si>
    <t>Proceeds from repayment of loans to subsidiaries</t>
  </si>
  <si>
    <t>Cash payments for loans to subsidiaries</t>
  </si>
  <si>
    <t xml:space="preserve">   Dividends</t>
  </si>
  <si>
    <t>Dividends</t>
  </si>
  <si>
    <t>Change of measurements of defined benefit plans</t>
  </si>
  <si>
    <t>Goodwill</t>
  </si>
  <si>
    <t xml:space="preserve">    accounted for using equity method</t>
  </si>
  <si>
    <t xml:space="preserve">     with a change in control</t>
  </si>
  <si>
    <t xml:space="preserve">   using equity method, net of tax</t>
  </si>
  <si>
    <t>2, 6</t>
  </si>
  <si>
    <t xml:space="preserve">Share of profit of joint ventures and associates </t>
  </si>
  <si>
    <t>Share of profit of joint ventures and associates accounted for</t>
  </si>
  <si>
    <t>(Gain) loss on cancellation of leases</t>
  </si>
  <si>
    <t>Net cash from operating activities</t>
  </si>
  <si>
    <t>Net cash generated from operating activities</t>
  </si>
  <si>
    <t>Acquisition of interest in associate</t>
  </si>
  <si>
    <t>Cash and cash equivalents at 1 January</t>
  </si>
  <si>
    <t xml:space="preserve">Other intangible assets </t>
  </si>
  <si>
    <t>9</t>
  </si>
  <si>
    <t>Deferred tax liabilities</t>
  </si>
  <si>
    <t xml:space="preserve">Loss on devaluation of inventories </t>
  </si>
  <si>
    <t>30 September</t>
  </si>
  <si>
    <t>30 Septemer</t>
  </si>
  <si>
    <t>Nine-month period ended</t>
  </si>
  <si>
    <t>Balance at 30 September 2020</t>
  </si>
  <si>
    <t>Balance at 30 September 2021</t>
  </si>
  <si>
    <t>Nine-month period ended 30 September 2020</t>
  </si>
  <si>
    <t>Nine-month period ended 30 September 2021</t>
  </si>
  <si>
    <t>Proceeds from sale of intangible assets</t>
  </si>
  <si>
    <t>Cash and cash equivalents at 30 September</t>
  </si>
  <si>
    <t>Proceeds from exercise of share options</t>
  </si>
  <si>
    <t>Dividends paid to owners of the company</t>
  </si>
  <si>
    <t xml:space="preserve">   Issue of ordinary shares</t>
  </si>
  <si>
    <t>Acquisition of subsidiaries, net of cash acquired</t>
  </si>
  <si>
    <t>Payables for acquistion of investment</t>
  </si>
  <si>
    <t>3, 4</t>
  </si>
  <si>
    <t>Investments in joint ventures</t>
  </si>
  <si>
    <t>(Reversal of) expected credit loss on accounts receivable</t>
  </si>
  <si>
    <t xml:space="preserve">Share of loss of joint ventures and associates </t>
  </si>
  <si>
    <t>Net cash from financing activities</t>
  </si>
  <si>
    <t xml:space="preserve">Net cash used in investing activities  </t>
  </si>
  <si>
    <t xml:space="preserve">Profit </t>
  </si>
  <si>
    <t>Reversal of provision for warranty</t>
  </si>
  <si>
    <t>Acquisition of interest in joint ventures</t>
  </si>
  <si>
    <t>Property, plant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</si>
</sst>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#,##0.00\ ;\(#,##0.00\)"/>
    <numFmt numFmtId="166" formatCode="_(* #,##0_);_(* \(#,##0\);_(* &quot;-&quot;??_);_(@_)"/>
    <numFmt numFmtId="167" formatCode="#,##0_ ;\(#,##0\)"/>
    <numFmt numFmtId="168" formatCode="#,##0_ ;\(#,##0\)\ "/>
    <numFmt numFmtId="169" formatCode="B1d\-mmm"/>
    <numFmt numFmtId="170" formatCode="#,##0.0000\ ;\(#,##0.0000\)"/>
  </numFmts>
  <fonts count="18" x14ac:knownFonts="1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8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8"/>
      <color rgb="FF33333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240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center"/>
    </xf>
    <xf numFmtId="49" fontId="5" fillId="0" borderId="0" xfId="0" applyNumberFormat="1" applyFont="1" applyAlignment="1"/>
    <xf numFmtId="49" fontId="4" fillId="0" borderId="0" xfId="0" applyNumberFormat="1" applyFont="1" applyAlignment="1"/>
    <xf numFmtId="49" fontId="10" fillId="0" borderId="0" xfId="0" applyNumberFormat="1" applyFont="1" applyAlignment="1"/>
    <xf numFmtId="0" fontId="11" fillId="0" borderId="0" xfId="0" applyFont="1" applyAlignment="1"/>
    <xf numFmtId="49" fontId="6" fillId="0" borderId="0" xfId="0" applyNumberFormat="1" applyFont="1" applyAlignment="1"/>
    <xf numFmtId="0" fontId="12" fillId="0" borderId="0" xfId="0" applyFont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4" fillId="0" borderId="0" xfId="0" applyNumberFormat="1" applyFont="1" applyFill="1" applyAlignment="1"/>
    <xf numFmtId="164" fontId="4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8" fillId="0" borderId="0" xfId="0" applyFont="1" applyFill="1" applyAlignment="1">
      <alignment horizontal="center"/>
    </xf>
    <xf numFmtId="49" fontId="8" fillId="0" borderId="0" xfId="0" applyNumberFormat="1" applyFont="1" applyFill="1" applyAlignment="1"/>
    <xf numFmtId="49" fontId="4" fillId="0" borderId="0" xfId="0" applyNumberFormat="1" applyFont="1" applyFill="1" applyAlignment="1"/>
    <xf numFmtId="0" fontId="4" fillId="0" borderId="0" xfId="0" applyFont="1" applyFill="1" applyBorder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64" fontId="5" fillId="0" borderId="1" xfId="0" applyNumberFormat="1" applyFont="1" applyFill="1" applyBorder="1" applyAlignment="1"/>
    <xf numFmtId="164" fontId="5" fillId="0" borderId="2" xfId="0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0" xfId="0" applyNumberFormat="1" applyFont="1" applyFill="1" applyAlignment="1">
      <alignment horizontal="left"/>
    </xf>
    <xf numFmtId="49" fontId="10" fillId="0" borderId="0" xfId="0" applyNumberFormat="1" applyFont="1" applyFill="1" applyAlignment="1"/>
    <xf numFmtId="49" fontId="6" fillId="0" borderId="0" xfId="0" applyNumberFormat="1" applyFont="1" applyFill="1" applyAlignment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/>
    <xf numFmtId="49" fontId="0" fillId="0" borderId="0" xfId="0" applyNumberFormat="1" applyFill="1" applyAlignment="1"/>
    <xf numFmtId="0" fontId="5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164" fontId="0" fillId="0" borderId="0" xfId="0" applyNumberFormat="1" applyFont="1" applyFill="1" applyBorder="1" applyAlignment="1"/>
    <xf numFmtId="0" fontId="0" fillId="0" borderId="0" xfId="0" applyFill="1" applyAlignment="1">
      <alignment horizontal="center"/>
    </xf>
    <xf numFmtId="49" fontId="0" fillId="0" borderId="0" xfId="0" applyNumberFormat="1" applyFont="1" applyFill="1" applyAlignment="1"/>
    <xf numFmtId="0" fontId="5" fillId="0" borderId="0" xfId="0" applyFont="1" applyFill="1" applyBorder="1" applyAlignment="1"/>
    <xf numFmtId="164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/>
    <xf numFmtId="49" fontId="0" fillId="0" borderId="0" xfId="0" applyNumberFormat="1" applyFont="1" applyFill="1" applyBorder="1" applyAlignment="1"/>
    <xf numFmtId="0" fontId="0" fillId="0" borderId="0" xfId="0" applyFont="1" applyAlignment="1"/>
    <xf numFmtId="166" fontId="0" fillId="0" borderId="0" xfId="1" applyNumberFormat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/>
    <xf numFmtId="0" fontId="5" fillId="0" borderId="0" xfId="0" applyFont="1" applyFill="1"/>
    <xf numFmtId="49" fontId="13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7" fillId="0" borderId="0" xfId="0" applyFont="1" applyAlignment="1"/>
    <xf numFmtId="0" fontId="7" fillId="0" borderId="0" xfId="0" applyFont="1" applyFill="1" applyAlignment="1"/>
    <xf numFmtId="0" fontId="0" fillId="0" borderId="0" xfId="0" applyFont="1" applyFill="1"/>
    <xf numFmtId="167" fontId="0" fillId="0" borderId="0" xfId="0" applyNumberFormat="1" applyFont="1" applyFill="1" applyAlignment="1"/>
    <xf numFmtId="167" fontId="0" fillId="0" borderId="0" xfId="0" applyNumberFormat="1" applyFont="1" applyFill="1" applyBorder="1" applyAlignment="1"/>
    <xf numFmtId="167" fontId="0" fillId="0" borderId="0" xfId="0" applyNumberFormat="1" applyFont="1" applyFill="1" applyBorder="1" applyAlignment="1">
      <alignment horizontal="left"/>
    </xf>
    <xf numFmtId="167" fontId="0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/>
    <xf numFmtId="167" fontId="5" fillId="0" borderId="0" xfId="0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167" fontId="5" fillId="0" borderId="2" xfId="0" applyNumberFormat="1" applyFont="1" applyFill="1" applyBorder="1" applyAlignment="1">
      <alignment horizontal="right"/>
    </xf>
    <xf numFmtId="168" fontId="0" fillId="0" borderId="0" xfId="0" applyNumberFormat="1" applyFont="1" applyFill="1" applyAlignment="1"/>
    <xf numFmtId="168" fontId="5" fillId="0" borderId="0" xfId="0" applyNumberFormat="1" applyFont="1" applyFill="1" applyBorder="1" applyAlignment="1"/>
    <xf numFmtId="168" fontId="4" fillId="0" borderId="0" xfId="1" applyNumberFormat="1" applyFont="1" applyFill="1" applyAlignment="1"/>
    <xf numFmtId="168" fontId="4" fillId="0" borderId="0" xfId="0" applyNumberFormat="1" applyFont="1" applyAlignment="1"/>
    <xf numFmtId="168" fontId="4" fillId="0" borderId="0" xfId="0" applyNumberFormat="1" applyFont="1" applyFill="1" applyAlignment="1"/>
    <xf numFmtId="43" fontId="4" fillId="0" borderId="0" xfId="1" applyFont="1" applyFill="1" applyAlignment="1"/>
    <xf numFmtId="43" fontId="0" fillId="0" borderId="0" xfId="1" applyFont="1" applyFill="1" applyBorder="1" applyAlignment="1"/>
    <xf numFmtId="167" fontId="5" fillId="0" borderId="0" xfId="0" applyNumberFormat="1" applyFont="1" applyFill="1" applyBorder="1" applyAlignment="1"/>
    <xf numFmtId="167" fontId="5" fillId="0" borderId="1" xfId="0" applyNumberFormat="1" applyFont="1" applyFill="1" applyBorder="1" applyAlignment="1"/>
    <xf numFmtId="167" fontId="5" fillId="0" borderId="4" xfId="0" applyNumberFormat="1" applyFont="1" applyFill="1" applyBorder="1" applyAlignment="1"/>
    <xf numFmtId="49" fontId="15" fillId="0" borderId="0" xfId="0" applyNumberFormat="1" applyFont="1" applyFill="1" applyAlignment="1"/>
    <xf numFmtId="0" fontId="16" fillId="0" borderId="0" xfId="0" applyFont="1" applyFill="1" applyAlignment="1"/>
    <xf numFmtId="0" fontId="12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justify"/>
    </xf>
    <xf numFmtId="0" fontId="7" fillId="0" borderId="0" xfId="0" applyFont="1" applyFill="1" applyAlignment="1">
      <alignment horizontal="center"/>
    </xf>
    <xf numFmtId="43" fontId="4" fillId="0" borderId="0" xfId="1" applyFont="1" applyFill="1" applyBorder="1" applyAlignment="1"/>
    <xf numFmtId="43" fontId="5" fillId="0" borderId="1" xfId="1" applyFont="1" applyFill="1" applyBorder="1" applyAlignment="1"/>
    <xf numFmtId="43" fontId="5" fillId="0" borderId="0" xfId="1" applyFont="1" applyFill="1" applyAlignment="1"/>
    <xf numFmtId="43" fontId="5" fillId="0" borderId="0" xfId="1" applyFont="1" applyFill="1" applyBorder="1" applyAlignment="1"/>
    <xf numFmtId="166" fontId="0" fillId="0" borderId="0" xfId="1" applyNumberFormat="1" applyFont="1" applyFill="1" applyBorder="1" applyAlignment="1"/>
    <xf numFmtId="49" fontId="5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center"/>
    </xf>
    <xf numFmtId="37" fontId="5" fillId="0" borderId="0" xfId="0" applyNumberFormat="1" applyFont="1" applyFill="1" applyBorder="1" applyAlignment="1"/>
    <xf numFmtId="0" fontId="8" fillId="0" borderId="0" xfId="0" applyNumberFormat="1" applyFont="1" applyFill="1" applyAlignment="1">
      <alignment horizontal="center"/>
    </xf>
    <xf numFmtId="0" fontId="8" fillId="0" borderId="0" xfId="0" applyNumberFormat="1" applyFont="1" applyFill="1" applyAlignment="1">
      <alignment horizontal="center" wrapText="1"/>
    </xf>
    <xf numFmtId="9" fontId="0" fillId="0" borderId="0" xfId="2" applyFont="1" applyFill="1" applyAlignment="1"/>
    <xf numFmtId="41" fontId="0" fillId="0" borderId="0" xfId="0" applyNumberFormat="1" applyFont="1" applyFill="1" applyBorder="1" applyAlignment="1"/>
    <xf numFmtId="41" fontId="5" fillId="0" borderId="1" xfId="0" applyNumberFormat="1" applyFont="1" applyFill="1" applyBorder="1" applyAlignment="1"/>
    <xf numFmtId="41" fontId="0" fillId="0" borderId="0" xfId="0" applyNumberFormat="1" applyFont="1" applyFill="1" applyAlignment="1"/>
    <xf numFmtId="41" fontId="0" fillId="0" borderId="2" xfId="0" applyNumberFormat="1" applyFont="1" applyFill="1" applyBorder="1" applyAlignment="1"/>
    <xf numFmtId="41" fontId="0" fillId="0" borderId="4" xfId="0" applyNumberFormat="1" applyFont="1" applyFill="1" applyBorder="1" applyAlignment="1"/>
    <xf numFmtId="49" fontId="0" fillId="0" borderId="0" xfId="0" applyNumberFormat="1" applyFont="1" applyFill="1" applyBorder="1" applyAlignment="1">
      <alignment horizontal="left" indent="1"/>
    </xf>
    <xf numFmtId="41" fontId="5" fillId="0" borderId="0" xfId="0" applyNumberFormat="1" applyFont="1" applyFill="1" applyBorder="1" applyAlignment="1"/>
    <xf numFmtId="41" fontId="4" fillId="0" borderId="0" xfId="1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/>
    <xf numFmtId="166" fontId="0" fillId="0" borderId="4" xfId="1" applyNumberFormat="1" applyFont="1" applyFill="1" applyBorder="1" applyAlignment="1"/>
    <xf numFmtId="41" fontId="5" fillId="0" borderId="4" xfId="1" applyNumberFormat="1" applyFont="1" applyFill="1" applyBorder="1" applyAlignment="1"/>
    <xf numFmtId="41" fontId="5" fillId="0" borderId="4" xfId="0" applyNumberFormat="1" applyFont="1" applyFill="1" applyBorder="1" applyAlignment="1"/>
    <xf numFmtId="49" fontId="8" fillId="0" borderId="0" xfId="0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/>
    <xf numFmtId="166" fontId="5" fillId="0" borderId="0" xfId="1" applyNumberFormat="1" applyFont="1" applyFill="1" applyBorder="1" applyAlignment="1"/>
    <xf numFmtId="166" fontId="4" fillId="0" borderId="0" xfId="1" applyNumberFormat="1" applyFont="1" applyFill="1" applyAlignment="1"/>
    <xf numFmtId="166" fontId="5" fillId="0" borderId="3" xfId="1" applyNumberFormat="1" applyFont="1" applyFill="1" applyBorder="1" applyAlignment="1"/>
    <xf numFmtId="166" fontId="4" fillId="0" borderId="0" xfId="1" applyNumberFormat="1" applyFont="1" applyFill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166" fontId="11" fillId="0" borderId="0" xfId="1" applyNumberFormat="1" applyFont="1" applyFill="1" applyAlignment="1"/>
    <xf numFmtId="166" fontId="11" fillId="0" borderId="0" xfId="1" applyNumberFormat="1" applyFont="1" applyFill="1" applyBorder="1" applyAlignment="1"/>
    <xf numFmtId="166" fontId="11" fillId="0" borderId="0" xfId="1" applyNumberFormat="1" applyFont="1" applyFill="1" applyBorder="1" applyAlignment="1">
      <alignment horizontal="left"/>
    </xf>
    <xf numFmtId="166" fontId="12" fillId="0" borderId="0" xfId="1" applyNumberFormat="1" applyFont="1" applyFill="1" applyAlignment="1"/>
    <xf numFmtId="166" fontId="12" fillId="0" borderId="0" xfId="1" applyNumberFormat="1" applyFont="1" applyFill="1" applyBorder="1" applyAlignment="1"/>
    <xf numFmtId="166" fontId="12" fillId="0" borderId="0" xfId="1" applyNumberFormat="1" applyFont="1" applyFill="1" applyBorder="1" applyAlignment="1">
      <alignment horizontal="left"/>
    </xf>
    <xf numFmtId="166" fontId="4" fillId="0" borderId="0" xfId="1" applyNumberFormat="1" applyFont="1" applyFill="1" applyBorder="1" applyAlignment="1"/>
    <xf numFmtId="166" fontId="4" fillId="0" borderId="0" xfId="1" applyNumberFormat="1" applyFont="1" applyFill="1" applyBorder="1" applyAlignment="1">
      <alignment horizontal="left"/>
    </xf>
    <xf numFmtId="166" fontId="5" fillId="0" borderId="0" xfId="1" applyNumberFormat="1" applyFont="1" applyFill="1" applyBorder="1" applyAlignment="1">
      <alignment horizontal="left"/>
    </xf>
    <xf numFmtId="49" fontId="0" fillId="0" borderId="0" xfId="0" applyNumberFormat="1" applyFont="1" applyFill="1" applyAlignment="1">
      <alignment horizontal="left"/>
    </xf>
    <xf numFmtId="166" fontId="5" fillId="0" borderId="0" xfId="1" applyNumberFormat="1" applyFont="1" applyFill="1" applyBorder="1" applyAlignment="1">
      <alignment horizontal="center"/>
    </xf>
    <xf numFmtId="166" fontId="0" fillId="0" borderId="0" xfId="1" applyNumberFormat="1" applyFont="1" applyFill="1" applyAlignment="1"/>
    <xf numFmtId="49" fontId="0" fillId="0" borderId="0" xfId="0" applyNumberFormat="1" applyFont="1" applyFill="1" applyAlignment="1">
      <alignment vertical="center"/>
    </xf>
    <xf numFmtId="166" fontId="0" fillId="0" borderId="0" xfId="1" applyNumberFormat="1" applyFont="1" applyFill="1" applyBorder="1" applyAlignment="1">
      <alignment vertical="center"/>
    </xf>
    <xf numFmtId="43" fontId="4" fillId="0" borderId="4" xfId="1" applyFont="1" applyFill="1" applyBorder="1" applyAlignment="1"/>
    <xf numFmtId="43" fontId="4" fillId="0" borderId="0" xfId="1" applyFont="1" applyAlignment="1"/>
    <xf numFmtId="167" fontId="0" fillId="0" borderId="4" xfId="0" applyNumberFormat="1" applyFont="1" applyFill="1" applyBorder="1" applyAlignment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7" fillId="0" borderId="0" xfId="0" applyFont="1" applyFill="1"/>
    <xf numFmtId="166" fontId="5" fillId="0" borderId="1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justify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166" fontId="5" fillId="0" borderId="0" xfId="1" applyNumberFormat="1" applyFont="1" applyFill="1" applyAlignment="1">
      <alignment horizontal="center"/>
    </xf>
    <xf numFmtId="0" fontId="8" fillId="0" borderId="0" xfId="0" applyFont="1" applyFill="1" applyAlignment="1"/>
    <xf numFmtId="49" fontId="13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 vertical="center"/>
    </xf>
    <xf numFmtId="166" fontId="5" fillId="0" borderId="4" xfId="1" applyNumberFormat="1" applyFont="1" applyFill="1" applyBorder="1" applyAlignment="1"/>
    <xf numFmtId="43" fontId="0" fillId="0" borderId="0" xfId="1" applyFont="1" applyFill="1" applyBorder="1" applyAlignment="1">
      <alignment horizontal="left"/>
    </xf>
    <xf numFmtId="43" fontId="0" fillId="0" borderId="0" xfId="1" applyFont="1" applyFill="1" applyAlignment="1"/>
    <xf numFmtId="165" fontId="8" fillId="0" borderId="0" xfId="0" applyNumberFormat="1" applyFont="1" applyFill="1" applyAlignment="1">
      <alignment horizontal="center"/>
    </xf>
    <xf numFmtId="166" fontId="5" fillId="0" borderId="4" xfId="1" applyNumberFormat="1" applyFont="1" applyFill="1" applyBorder="1" applyAlignment="1">
      <alignment horizontal="center"/>
    </xf>
    <xf numFmtId="43" fontId="0" fillId="0" borderId="0" xfId="1" applyFont="1" applyFill="1"/>
    <xf numFmtId="43" fontId="0" fillId="0" borderId="0" xfId="1" applyFont="1" applyFill="1" applyBorder="1"/>
    <xf numFmtId="166" fontId="8" fillId="0" borderId="0" xfId="1" applyNumberFormat="1" applyFont="1" applyFill="1" applyAlignment="1"/>
    <xf numFmtId="166" fontId="0" fillId="0" borderId="5" xfId="1" applyNumberFormat="1" applyFont="1" applyFill="1" applyBorder="1" applyAlignment="1"/>
    <xf numFmtId="166" fontId="4" fillId="0" borderId="0" xfId="0" applyNumberFormat="1" applyFont="1" applyFill="1" applyAlignment="1"/>
    <xf numFmtId="0" fontId="0" fillId="0" borderId="0" xfId="0" applyFont="1" applyFill="1" applyAlignment="1">
      <alignment horizontal="center"/>
    </xf>
    <xf numFmtId="169" fontId="0" fillId="0" borderId="0" xfId="0" quotePrefix="1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4" fontId="4" fillId="0" borderId="0" xfId="0" applyNumberFormat="1" applyFont="1" applyFill="1" applyAlignment="1"/>
    <xf numFmtId="0" fontId="8" fillId="0" borderId="0" xfId="0" applyFont="1" applyFill="1" applyAlignment="1">
      <alignment horizontal="center"/>
    </xf>
    <xf numFmtId="166" fontId="0" fillId="0" borderId="4" xfId="1" applyNumberFormat="1" applyFont="1" applyFill="1" applyBorder="1" applyAlignment="1">
      <alignment horizontal="right"/>
    </xf>
    <xf numFmtId="166" fontId="5" fillId="0" borderId="0" xfId="1" applyNumberFormat="1" applyFont="1" applyFill="1" applyBorder="1" applyAlignment="1">
      <alignment horizontal="right"/>
    </xf>
    <xf numFmtId="166" fontId="0" fillId="0" borderId="0" xfId="1" applyNumberFormat="1" applyFont="1" applyFill="1" applyBorder="1" applyAlignment="1">
      <alignment horizontal="right"/>
    </xf>
    <xf numFmtId="166" fontId="5" fillId="0" borderId="0" xfId="1" applyNumberFormat="1" applyFont="1" applyFill="1" applyAlignment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6" fontId="5" fillId="0" borderId="2" xfId="1" applyNumberFormat="1" applyFont="1" applyFill="1" applyBorder="1" applyAlignment="1">
      <alignment horizontal="right"/>
    </xf>
    <xf numFmtId="0" fontId="0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6" fontId="5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/>
    </xf>
    <xf numFmtId="170" fontId="0" fillId="0" borderId="2" xfId="0" applyNumberFormat="1" applyFont="1" applyFill="1" applyBorder="1" applyAlignment="1"/>
    <xf numFmtId="0" fontId="0" fillId="0" borderId="0" xfId="0" applyFont="1" applyFill="1" applyAlignment="1">
      <alignment horizontal="left"/>
    </xf>
    <xf numFmtId="166" fontId="4" fillId="0" borderId="0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6" fontId="4" fillId="2" borderId="0" xfId="1" applyNumberFormat="1" applyFont="1" applyFill="1" applyBorder="1" applyAlignme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1" fontId="5" fillId="0" borderId="0" xfId="1" applyNumberFormat="1" applyFont="1" applyFill="1" applyBorder="1" applyAlignment="1">
      <alignment horizontal="right"/>
    </xf>
    <xf numFmtId="166" fontId="4" fillId="0" borderId="4" xfId="1" applyNumberFormat="1" applyFont="1" applyFill="1" applyBorder="1" applyAlignment="1">
      <alignment horizontal="center"/>
    </xf>
    <xf numFmtId="41" fontId="0" fillId="0" borderId="0" xfId="1" applyNumberFormat="1" applyFont="1" applyFill="1" applyBorder="1" applyAlignment="1"/>
    <xf numFmtId="166" fontId="5" fillId="0" borderId="0" xfId="1" applyNumberFormat="1" applyFont="1" applyAlignment="1"/>
    <xf numFmtId="166" fontId="0" fillId="2" borderId="0" xfId="1" applyNumberFormat="1" applyFont="1" applyFill="1" applyBorder="1" applyAlignment="1"/>
    <xf numFmtId="166" fontId="0" fillId="2" borderId="0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6" fontId="4" fillId="0" borderId="4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49" fontId="0" fillId="0" borderId="0" xfId="0" applyNumberFormat="1"/>
    <xf numFmtId="0" fontId="4" fillId="0" borderId="0" xfId="0" applyFont="1"/>
    <xf numFmtId="49" fontId="0" fillId="0" borderId="0" xfId="0" applyNumberFormat="1" applyFill="1"/>
    <xf numFmtId="166" fontId="5" fillId="0" borderId="2" xfId="1" applyNumberFormat="1" applyFont="1" applyFill="1" applyBorder="1" applyAlignment="1"/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7" fontId="5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66" fontId="5" fillId="0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quotePrefix="1" applyNumberFormat="1" applyFill="1" applyAlignment="1">
      <alignment horizontal="center"/>
    </xf>
  </cellXfs>
  <cellStyles count="6">
    <cellStyle name="Comma" xfId="1" builtinId="3"/>
    <cellStyle name="Comma 4" xfId="4" xr:uid="{590ADCB4-B1F8-4A14-BB8D-D9F9201487D0}"/>
    <cellStyle name="Normal" xfId="0" builtinId="0"/>
    <cellStyle name="Normal 2" xfId="3" xr:uid="{725380B6-C5F0-4B9A-A6EC-1B47F15FDE5C}"/>
    <cellStyle name="Normal 2 3" xfId="5" xr:uid="{90E41837-9F9D-4796-BFB9-BA513DC9C8CB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"/>
  <sheetViews>
    <sheetView zoomScaleNormal="100" zoomScaleSheetLayoutView="90" workbookViewId="0">
      <selection activeCell="A13" sqref="A13"/>
    </sheetView>
  </sheetViews>
  <sheetFormatPr defaultColWidth="9.21875" defaultRowHeight="18.75" customHeight="1" x14ac:dyDescent="0.25"/>
  <cols>
    <col min="1" max="1" width="44.5546875" style="43" customWidth="1"/>
    <col min="2" max="2" width="5.77734375" style="46" customWidth="1"/>
    <col min="3" max="3" width="2.109375" style="48" customWidth="1"/>
    <col min="4" max="4" width="14.5546875" style="46" customWidth="1"/>
    <col min="5" max="5" width="2.109375" style="48" customWidth="1"/>
    <col min="6" max="6" width="14.5546875" style="46" customWidth="1"/>
    <col min="7" max="7" width="2.109375" style="39" customWidth="1"/>
    <col min="8" max="8" width="14.5546875" style="46" customWidth="1"/>
    <col min="9" max="9" width="2.109375" style="48" customWidth="1"/>
    <col min="10" max="10" width="14.5546875" style="46" customWidth="1"/>
    <col min="11" max="11" width="9.21875" style="37"/>
    <col min="12" max="16384" width="9.21875" style="46"/>
  </cols>
  <sheetData>
    <row r="1" spans="1:10" ht="21" customHeight="1" x14ac:dyDescent="0.3">
      <c r="A1" s="32" t="s">
        <v>79</v>
      </c>
    </row>
    <row r="2" spans="1:10" ht="21" customHeight="1" x14ac:dyDescent="0.3">
      <c r="A2" s="33" t="s">
        <v>46</v>
      </c>
    </row>
    <row r="4" spans="1:10" ht="18.75" customHeight="1" x14ac:dyDescent="0.25">
      <c r="C4" s="46"/>
      <c r="D4" s="227" t="s">
        <v>0</v>
      </c>
      <c r="E4" s="227"/>
      <c r="F4" s="227"/>
      <c r="H4" s="227" t="s">
        <v>36</v>
      </c>
      <c r="I4" s="227"/>
      <c r="J4" s="227"/>
    </row>
    <row r="5" spans="1:10" ht="18.75" customHeight="1" x14ac:dyDescent="0.25">
      <c r="A5" s="147"/>
      <c r="B5" s="148"/>
      <c r="C5" s="148"/>
      <c r="D5" s="227" t="s">
        <v>35</v>
      </c>
      <c r="E5" s="227"/>
      <c r="F5" s="227"/>
      <c r="G5" s="25"/>
      <c r="H5" s="227" t="s">
        <v>35</v>
      </c>
      <c r="I5" s="227"/>
      <c r="J5" s="227"/>
    </row>
    <row r="6" spans="1:10" ht="18.75" customHeight="1" x14ac:dyDescent="0.25">
      <c r="C6" s="46"/>
      <c r="D6" s="175" t="s">
        <v>213</v>
      </c>
      <c r="E6" s="175"/>
      <c r="F6" s="175" t="s">
        <v>137</v>
      </c>
      <c r="G6" s="177"/>
      <c r="H6" s="175" t="s">
        <v>213</v>
      </c>
      <c r="I6" s="175"/>
      <c r="J6" s="175" t="s">
        <v>137</v>
      </c>
    </row>
    <row r="7" spans="1:10" ht="18.75" customHeight="1" x14ac:dyDescent="0.25">
      <c r="A7" s="31" t="s">
        <v>1</v>
      </c>
      <c r="B7" s="146" t="s">
        <v>2</v>
      </c>
      <c r="C7" s="47"/>
      <c r="D7" s="148">
        <v>2021</v>
      </c>
      <c r="E7" s="47"/>
      <c r="F7" s="148">
        <v>2020</v>
      </c>
      <c r="G7" s="47"/>
      <c r="H7" s="190">
        <v>2021</v>
      </c>
      <c r="I7" s="192"/>
      <c r="J7" s="190">
        <v>2020</v>
      </c>
    </row>
    <row r="8" spans="1:10" ht="18.75" customHeight="1" x14ac:dyDescent="0.25">
      <c r="A8" s="31"/>
      <c r="B8" s="146"/>
      <c r="C8" s="47"/>
      <c r="D8" s="148" t="s">
        <v>138</v>
      </c>
      <c r="E8" s="47"/>
      <c r="G8" s="47"/>
      <c r="H8" s="176" t="s">
        <v>138</v>
      </c>
      <c r="I8" s="47"/>
      <c r="J8" s="148"/>
    </row>
    <row r="9" spans="1:10" ht="18.75" customHeight="1" x14ac:dyDescent="0.25">
      <c r="A9" s="71"/>
      <c r="B9" s="148"/>
      <c r="C9" s="148"/>
      <c r="D9" s="226" t="s">
        <v>139</v>
      </c>
      <c r="E9" s="226"/>
      <c r="F9" s="226"/>
      <c r="G9" s="226"/>
      <c r="H9" s="226"/>
      <c r="I9" s="226"/>
      <c r="J9" s="226"/>
    </row>
    <row r="10" spans="1:10" ht="18.75" customHeight="1" x14ac:dyDescent="0.3">
      <c r="A10" s="35" t="s">
        <v>3</v>
      </c>
      <c r="B10" s="148"/>
      <c r="C10" s="73"/>
      <c r="D10" s="72"/>
      <c r="E10" s="73"/>
      <c r="F10" s="72"/>
      <c r="G10" s="74"/>
      <c r="H10" s="72"/>
      <c r="I10" s="73"/>
      <c r="J10" s="72"/>
    </row>
    <row r="11" spans="1:10" ht="18.75" customHeight="1" x14ac:dyDescent="0.25">
      <c r="A11" s="43" t="s">
        <v>4</v>
      </c>
      <c r="B11" s="106"/>
      <c r="C11" s="109"/>
      <c r="D11" s="102">
        <v>452254</v>
      </c>
      <c r="E11" s="102"/>
      <c r="F11" s="102">
        <v>93444</v>
      </c>
      <c r="G11" s="102"/>
      <c r="H11" s="102">
        <v>70424</v>
      </c>
      <c r="I11" s="102"/>
      <c r="J11" s="102">
        <v>66801</v>
      </c>
    </row>
    <row r="12" spans="1:10" ht="18.75" customHeight="1" x14ac:dyDescent="0.25">
      <c r="A12" s="43" t="s">
        <v>33</v>
      </c>
      <c r="B12" s="106" t="s">
        <v>227</v>
      </c>
      <c r="C12" s="109"/>
      <c r="D12" s="102">
        <v>278675</v>
      </c>
      <c r="E12" s="102"/>
      <c r="F12" s="102">
        <v>58970</v>
      </c>
      <c r="G12" s="102"/>
      <c r="H12" s="102">
        <v>21559</v>
      </c>
      <c r="I12" s="102"/>
      <c r="J12" s="102">
        <v>33029</v>
      </c>
    </row>
    <row r="13" spans="1:10" ht="18.75" customHeight="1" x14ac:dyDescent="0.25">
      <c r="A13" s="43" t="s">
        <v>125</v>
      </c>
      <c r="B13" s="106"/>
      <c r="C13" s="109"/>
      <c r="D13" s="102"/>
      <c r="E13" s="102"/>
      <c r="F13" s="102"/>
      <c r="G13" s="102"/>
      <c r="H13" s="102"/>
      <c r="I13" s="102"/>
      <c r="J13" s="102"/>
    </row>
    <row r="14" spans="1:10" ht="18.75" customHeight="1" x14ac:dyDescent="0.25">
      <c r="A14" s="43" t="s">
        <v>127</v>
      </c>
      <c r="B14" s="106">
        <v>5</v>
      </c>
      <c r="C14" s="109"/>
      <c r="D14" s="102">
        <v>90167</v>
      </c>
      <c r="E14" s="102"/>
      <c r="F14" s="102">
        <v>118596</v>
      </c>
      <c r="G14" s="102"/>
      <c r="H14" s="102">
        <v>89371</v>
      </c>
      <c r="I14" s="102"/>
      <c r="J14" s="102">
        <v>118596</v>
      </c>
    </row>
    <row r="15" spans="1:10" ht="18.75" customHeight="1" x14ac:dyDescent="0.25">
      <c r="A15" s="43" t="s">
        <v>65</v>
      </c>
      <c r="B15" s="106">
        <v>3</v>
      </c>
      <c r="C15" s="109"/>
      <c r="D15" s="102">
        <v>1120953</v>
      </c>
      <c r="E15" s="102"/>
      <c r="F15" s="102">
        <v>44875</v>
      </c>
      <c r="G15" s="102"/>
      <c r="H15" s="102">
        <v>23647</v>
      </c>
      <c r="I15" s="102"/>
      <c r="J15" s="102">
        <v>18113</v>
      </c>
    </row>
    <row r="16" spans="1:10" ht="18.75" customHeight="1" x14ac:dyDescent="0.25">
      <c r="A16" s="43" t="s">
        <v>160</v>
      </c>
      <c r="B16" s="106">
        <v>3</v>
      </c>
      <c r="C16" s="109"/>
      <c r="D16" s="102">
        <v>3000</v>
      </c>
      <c r="E16" s="102"/>
      <c r="F16" s="102">
        <v>0</v>
      </c>
      <c r="G16" s="102"/>
      <c r="H16" s="102">
        <v>90105</v>
      </c>
      <c r="I16" s="102"/>
      <c r="J16" s="102">
        <v>0</v>
      </c>
    </row>
    <row r="17" spans="1:10" ht="18.75" customHeight="1" x14ac:dyDescent="0.25">
      <c r="A17" s="43" t="s">
        <v>149</v>
      </c>
      <c r="B17" s="106">
        <v>3</v>
      </c>
      <c r="C17" s="109"/>
      <c r="D17" s="102">
        <v>0</v>
      </c>
      <c r="E17" s="102"/>
      <c r="F17" s="102">
        <v>0</v>
      </c>
      <c r="G17" s="102"/>
      <c r="H17" s="102">
        <v>56640</v>
      </c>
      <c r="I17" s="102"/>
      <c r="J17" s="102">
        <v>28320</v>
      </c>
    </row>
    <row r="18" spans="1:10" ht="18.75" customHeight="1" x14ac:dyDescent="0.25">
      <c r="A18" s="43" t="s">
        <v>5</v>
      </c>
      <c r="B18" s="106"/>
      <c r="C18" s="109"/>
      <c r="D18" s="102">
        <v>150906</v>
      </c>
      <c r="E18" s="102"/>
      <c r="F18" s="102">
        <v>108362</v>
      </c>
      <c r="G18" s="102"/>
      <c r="H18" s="102">
        <v>519</v>
      </c>
      <c r="I18" s="102"/>
      <c r="J18" s="102">
        <v>182</v>
      </c>
    </row>
    <row r="19" spans="1:10" ht="18.75" customHeight="1" x14ac:dyDescent="0.25">
      <c r="A19" s="43" t="s">
        <v>162</v>
      </c>
      <c r="B19" s="106"/>
      <c r="C19" s="109"/>
      <c r="D19" s="102">
        <v>0</v>
      </c>
      <c r="E19" s="102"/>
      <c r="F19" s="102">
        <v>220000</v>
      </c>
      <c r="G19" s="102"/>
      <c r="H19" s="102">
        <v>0</v>
      </c>
      <c r="I19" s="102"/>
      <c r="J19" s="102">
        <v>200000</v>
      </c>
    </row>
    <row r="20" spans="1:10" ht="18.75" customHeight="1" x14ac:dyDescent="0.25">
      <c r="A20" s="43" t="s">
        <v>6</v>
      </c>
      <c r="B20" s="106"/>
      <c r="C20" s="109"/>
      <c r="D20" s="102">
        <v>64630</v>
      </c>
      <c r="E20" s="102"/>
      <c r="F20" s="102">
        <v>49108</v>
      </c>
      <c r="G20" s="102"/>
      <c r="H20" s="102">
        <v>7554</v>
      </c>
      <c r="I20" s="102"/>
      <c r="J20" s="102">
        <v>5580</v>
      </c>
    </row>
    <row r="21" spans="1:10" ht="18.75" customHeight="1" x14ac:dyDescent="0.3">
      <c r="A21" s="30" t="s">
        <v>7</v>
      </c>
      <c r="B21" s="68"/>
      <c r="C21" s="14"/>
      <c r="D21" s="28">
        <f>SUM(D11:D20)</f>
        <v>2160585</v>
      </c>
      <c r="E21" s="14"/>
      <c r="F21" s="28">
        <f>SUM(F11:F20)</f>
        <v>693355</v>
      </c>
      <c r="G21" s="14"/>
      <c r="H21" s="28">
        <f>SUM(H11:H20)</f>
        <v>359819</v>
      </c>
      <c r="I21" s="14"/>
      <c r="J21" s="28">
        <f>SUM(J11:J20)</f>
        <v>470621</v>
      </c>
    </row>
    <row r="22" spans="1:10" ht="18.75" customHeight="1" x14ac:dyDescent="0.25">
      <c r="B22" s="146"/>
      <c r="C22" s="75"/>
      <c r="D22" s="75"/>
      <c r="E22" s="75"/>
      <c r="F22" s="75"/>
      <c r="G22" s="75"/>
      <c r="H22" s="75"/>
      <c r="I22" s="75"/>
      <c r="J22" s="75"/>
    </row>
    <row r="23" spans="1:10" ht="18.75" customHeight="1" x14ac:dyDescent="0.3">
      <c r="A23" s="35" t="s">
        <v>8</v>
      </c>
      <c r="B23" s="146"/>
      <c r="C23" s="75"/>
      <c r="D23" s="75"/>
      <c r="E23" s="75"/>
      <c r="F23" s="75"/>
      <c r="G23" s="75"/>
      <c r="H23" s="75"/>
      <c r="I23" s="75"/>
      <c r="J23" s="75"/>
    </row>
    <row r="24" spans="1:10" ht="18.75" customHeight="1" x14ac:dyDescent="0.25">
      <c r="A24" s="43" t="s">
        <v>126</v>
      </c>
      <c r="B24" s="106">
        <v>5</v>
      </c>
      <c r="C24" s="109"/>
      <c r="D24" s="102">
        <v>57523</v>
      </c>
      <c r="E24" s="102"/>
      <c r="F24" s="102">
        <v>133979</v>
      </c>
      <c r="G24" s="102"/>
      <c r="H24" s="102">
        <v>57436</v>
      </c>
      <c r="I24" s="102"/>
      <c r="J24" s="102">
        <v>133979</v>
      </c>
    </row>
    <row r="25" spans="1:10" ht="18.75" customHeight="1" x14ac:dyDescent="0.25">
      <c r="A25" s="43" t="s">
        <v>71</v>
      </c>
      <c r="B25" s="106">
        <v>6</v>
      </c>
      <c r="C25" s="109"/>
      <c r="D25" s="102">
        <v>0</v>
      </c>
      <c r="E25" s="102"/>
      <c r="F25" s="102">
        <v>0</v>
      </c>
      <c r="G25" s="102"/>
      <c r="H25" s="102">
        <v>3007531</v>
      </c>
      <c r="I25" s="102"/>
      <c r="J25" s="102">
        <v>506659</v>
      </c>
    </row>
    <row r="26" spans="1:10" ht="18.75" customHeight="1" x14ac:dyDescent="0.25">
      <c r="A26" s="43" t="s">
        <v>228</v>
      </c>
      <c r="B26" s="106">
        <v>6</v>
      </c>
      <c r="C26" s="109"/>
      <c r="D26" s="102">
        <v>6867</v>
      </c>
      <c r="E26" s="102"/>
      <c r="F26" s="102">
        <v>0</v>
      </c>
      <c r="G26" s="102"/>
      <c r="H26" s="102">
        <v>6250</v>
      </c>
      <c r="I26" s="102"/>
      <c r="J26" s="102">
        <v>0</v>
      </c>
    </row>
    <row r="27" spans="1:10" ht="18.75" customHeight="1" x14ac:dyDescent="0.25">
      <c r="A27" s="43" t="s">
        <v>161</v>
      </c>
      <c r="B27" s="106">
        <v>3</v>
      </c>
      <c r="C27" s="109"/>
      <c r="D27" s="102">
        <v>0</v>
      </c>
      <c r="E27" s="102"/>
      <c r="F27" s="102">
        <v>0</v>
      </c>
      <c r="G27" s="102"/>
      <c r="H27" s="102">
        <v>83026</v>
      </c>
      <c r="I27" s="102"/>
      <c r="J27" s="102">
        <v>134946</v>
      </c>
    </row>
    <row r="28" spans="1:10" ht="18.75" customHeight="1" x14ac:dyDescent="0.25">
      <c r="A28" s="36" t="s">
        <v>236</v>
      </c>
      <c r="B28" s="106">
        <v>7</v>
      </c>
      <c r="C28" s="109"/>
      <c r="D28" s="102">
        <v>1863308</v>
      </c>
      <c r="E28" s="102"/>
      <c r="F28" s="102">
        <v>1133069</v>
      </c>
      <c r="G28" s="102"/>
      <c r="H28" s="102">
        <v>517130</v>
      </c>
      <c r="I28" s="102"/>
      <c r="J28" s="102">
        <v>542245</v>
      </c>
    </row>
    <row r="29" spans="1:10" ht="18.75" customHeight="1" x14ac:dyDescent="0.25">
      <c r="A29" s="36" t="s">
        <v>81</v>
      </c>
      <c r="B29" s="106"/>
      <c r="C29" s="109"/>
      <c r="D29" s="102">
        <v>212065</v>
      </c>
      <c r="E29" s="102"/>
      <c r="F29" s="102">
        <v>207198</v>
      </c>
      <c r="G29" s="102"/>
      <c r="H29" s="102">
        <v>212065</v>
      </c>
      <c r="I29" s="102"/>
      <c r="J29" s="102">
        <v>207198</v>
      </c>
    </row>
    <row r="30" spans="1:10" ht="18.75" customHeight="1" x14ac:dyDescent="0.25">
      <c r="A30" s="43" t="s">
        <v>117</v>
      </c>
      <c r="B30" s="106"/>
      <c r="C30" s="109"/>
      <c r="D30" s="102">
        <v>88644</v>
      </c>
      <c r="E30" s="102"/>
      <c r="F30" s="102">
        <v>75877</v>
      </c>
      <c r="G30" s="102"/>
      <c r="H30" s="102">
        <v>87699</v>
      </c>
      <c r="I30" s="102"/>
      <c r="J30" s="102">
        <v>75877</v>
      </c>
    </row>
    <row r="31" spans="1:10" ht="18.75" customHeight="1" x14ac:dyDescent="0.25">
      <c r="A31" s="36" t="s">
        <v>140</v>
      </c>
      <c r="B31" s="106"/>
      <c r="C31" s="109"/>
      <c r="D31" s="102">
        <v>250459</v>
      </c>
      <c r="E31" s="102"/>
      <c r="F31" s="102">
        <v>237397</v>
      </c>
      <c r="G31" s="102"/>
      <c r="H31" s="102">
        <v>27728</v>
      </c>
      <c r="I31" s="102"/>
      <c r="J31" s="102">
        <v>34477</v>
      </c>
    </row>
    <row r="32" spans="1:10" ht="18.75" customHeight="1" x14ac:dyDescent="0.25">
      <c r="A32" s="36" t="s">
        <v>197</v>
      </c>
      <c r="B32" s="106">
        <v>2</v>
      </c>
      <c r="C32" s="109"/>
      <c r="D32" s="102">
        <v>1184371</v>
      </c>
      <c r="E32" s="102"/>
      <c r="F32" s="102">
        <v>0</v>
      </c>
      <c r="G32" s="102"/>
      <c r="H32" s="102">
        <v>0</v>
      </c>
      <c r="I32" s="102"/>
      <c r="J32" s="102">
        <v>0</v>
      </c>
    </row>
    <row r="33" spans="1:11" ht="18.75" customHeight="1" x14ac:dyDescent="0.25">
      <c r="A33" s="43" t="s">
        <v>209</v>
      </c>
      <c r="B33" s="106"/>
      <c r="C33" s="109"/>
      <c r="D33" s="102">
        <v>298423</v>
      </c>
      <c r="E33" s="102"/>
      <c r="F33" s="102">
        <v>163075</v>
      </c>
      <c r="G33" s="102"/>
      <c r="H33" s="102">
        <v>123734</v>
      </c>
      <c r="I33" s="102"/>
      <c r="J33" s="102">
        <v>71951</v>
      </c>
    </row>
    <row r="34" spans="1:11" ht="18.75" customHeight="1" x14ac:dyDescent="0.25">
      <c r="A34" s="43" t="s">
        <v>41</v>
      </c>
      <c r="B34" s="56"/>
      <c r="C34" s="109"/>
      <c r="D34" s="102">
        <v>119659</v>
      </c>
      <c r="E34" s="102"/>
      <c r="F34" s="102">
        <v>78015</v>
      </c>
      <c r="G34" s="102"/>
      <c r="H34" s="102">
        <v>67334</v>
      </c>
      <c r="I34" s="102"/>
      <c r="J34" s="102">
        <v>60320</v>
      </c>
    </row>
    <row r="35" spans="1:11" ht="18.75" customHeight="1" x14ac:dyDescent="0.25">
      <c r="A35" s="43" t="s">
        <v>163</v>
      </c>
      <c r="B35" s="106"/>
      <c r="C35" s="109"/>
      <c r="D35" s="102">
        <v>11302</v>
      </c>
      <c r="E35" s="102"/>
      <c r="F35" s="102">
        <v>11306</v>
      </c>
      <c r="G35" s="102"/>
      <c r="H35" s="102">
        <v>6901</v>
      </c>
      <c r="I35" s="102"/>
      <c r="J35" s="102">
        <v>6900</v>
      </c>
    </row>
    <row r="36" spans="1:11" ht="18.75" customHeight="1" x14ac:dyDescent="0.25">
      <c r="A36" s="43" t="s">
        <v>9</v>
      </c>
      <c r="B36" s="106"/>
      <c r="C36" s="109"/>
      <c r="D36" s="102">
        <v>38400</v>
      </c>
      <c r="E36" s="102"/>
      <c r="F36" s="102">
        <v>39187</v>
      </c>
      <c r="G36" s="102"/>
      <c r="H36" s="102">
        <v>3377</v>
      </c>
      <c r="I36" s="102"/>
      <c r="J36" s="102">
        <v>3388</v>
      </c>
    </row>
    <row r="37" spans="1:11" ht="18.75" customHeight="1" x14ac:dyDescent="0.3">
      <c r="A37" s="30" t="s">
        <v>10</v>
      </c>
      <c r="B37" s="68"/>
      <c r="C37" s="14"/>
      <c r="D37" s="110">
        <f>SUM(D24:D36)</f>
        <v>4131021</v>
      </c>
      <c r="E37" s="14"/>
      <c r="F37" s="110">
        <f>SUM(F24:F36)</f>
        <v>2079103</v>
      </c>
      <c r="G37" s="14"/>
      <c r="H37" s="28">
        <f>SUM(H24:H36)</f>
        <v>4200211</v>
      </c>
      <c r="I37" s="14"/>
      <c r="J37" s="28">
        <f>SUM(J24:J36)</f>
        <v>1777940</v>
      </c>
    </row>
    <row r="38" spans="1:11" ht="15" customHeight="1" x14ac:dyDescent="0.25">
      <c r="A38" s="30"/>
      <c r="B38" s="56"/>
      <c r="C38" s="41"/>
      <c r="D38" s="41"/>
      <c r="E38" s="41"/>
      <c r="F38" s="41"/>
      <c r="G38" s="41"/>
      <c r="H38" s="41"/>
      <c r="I38" s="41"/>
      <c r="J38" s="41"/>
    </row>
    <row r="39" spans="1:11" ht="18.75" customHeight="1" thickBot="1" x14ac:dyDescent="0.35">
      <c r="A39" s="30" t="s">
        <v>11</v>
      </c>
      <c r="B39" s="68"/>
      <c r="C39" s="14"/>
      <c r="D39" s="29">
        <f>SUM(D21,D37)</f>
        <v>6291606</v>
      </c>
      <c r="E39" s="14"/>
      <c r="F39" s="29">
        <f>SUM(F21,F37)</f>
        <v>2772458</v>
      </c>
      <c r="G39" s="14"/>
      <c r="H39" s="29">
        <f>SUM(H21,H37)</f>
        <v>4560030</v>
      </c>
      <c r="I39" s="14"/>
      <c r="J39" s="29">
        <f>SUM(J21,J37)</f>
        <v>2248561</v>
      </c>
      <c r="K39" s="76"/>
    </row>
    <row r="40" spans="1:11" ht="18.75" customHeight="1" thickTop="1" x14ac:dyDescent="0.25">
      <c r="C40" s="73"/>
      <c r="D40" s="72"/>
      <c r="E40" s="73"/>
      <c r="F40" s="72"/>
      <c r="G40" s="74"/>
      <c r="H40" s="72"/>
      <c r="I40" s="73"/>
      <c r="J40" s="72"/>
    </row>
    <row r="41" spans="1:11" ht="21" customHeight="1" x14ac:dyDescent="0.3">
      <c r="A41" s="32" t="s">
        <v>79</v>
      </c>
      <c r="C41" s="73"/>
      <c r="D41" s="72"/>
      <c r="E41" s="73"/>
      <c r="F41" s="72"/>
      <c r="G41" s="74"/>
      <c r="H41" s="72"/>
      <c r="I41" s="73"/>
      <c r="J41" s="72"/>
    </row>
    <row r="42" spans="1:11" ht="21" customHeight="1" x14ac:dyDescent="0.3">
      <c r="A42" s="33" t="s">
        <v>46</v>
      </c>
      <c r="C42" s="73"/>
      <c r="D42" s="72"/>
      <c r="E42" s="73"/>
      <c r="F42" s="72"/>
      <c r="G42" s="74"/>
      <c r="H42" s="72"/>
      <c r="I42" s="73"/>
      <c r="J42" s="72"/>
    </row>
    <row r="43" spans="1:11" ht="18.75" customHeight="1" x14ac:dyDescent="0.25">
      <c r="A43" s="152"/>
      <c r="C43" s="73"/>
      <c r="D43" s="72"/>
      <c r="E43" s="73"/>
      <c r="F43" s="72"/>
      <c r="G43" s="74"/>
      <c r="H43" s="72"/>
      <c r="I43" s="73"/>
      <c r="J43" s="72"/>
    </row>
    <row r="44" spans="1:11" ht="18.75" customHeight="1" x14ac:dyDescent="0.25">
      <c r="C44" s="46"/>
      <c r="D44" s="228" t="s">
        <v>0</v>
      </c>
      <c r="E44" s="228"/>
      <c r="F44" s="228"/>
      <c r="G44" s="74"/>
      <c r="H44" s="228" t="s">
        <v>36</v>
      </c>
      <c r="I44" s="228"/>
      <c r="J44" s="228"/>
    </row>
    <row r="45" spans="1:11" ht="18.75" customHeight="1" x14ac:dyDescent="0.25">
      <c r="A45" s="30"/>
      <c r="B45" s="148"/>
      <c r="C45" s="148"/>
      <c r="D45" s="228" t="s">
        <v>35</v>
      </c>
      <c r="E45" s="228"/>
      <c r="F45" s="228"/>
      <c r="G45" s="77"/>
      <c r="H45" s="228" t="s">
        <v>35</v>
      </c>
      <c r="I45" s="228"/>
      <c r="J45" s="228"/>
    </row>
    <row r="46" spans="1:11" ht="18.75" customHeight="1" x14ac:dyDescent="0.25">
      <c r="C46" s="176"/>
      <c r="D46" s="175" t="s">
        <v>213</v>
      </c>
      <c r="E46" s="175"/>
      <c r="F46" s="175" t="s">
        <v>137</v>
      </c>
      <c r="G46" s="177"/>
      <c r="H46" s="175" t="s">
        <v>213</v>
      </c>
      <c r="I46" s="175"/>
      <c r="J46" s="175" t="s">
        <v>137</v>
      </c>
    </row>
    <row r="47" spans="1:11" ht="18.75" customHeight="1" x14ac:dyDescent="0.25">
      <c r="A47" s="30" t="s">
        <v>75</v>
      </c>
      <c r="B47" s="146" t="s">
        <v>2</v>
      </c>
      <c r="C47" s="47"/>
      <c r="D47" s="190">
        <v>2021</v>
      </c>
      <c r="E47" s="192"/>
      <c r="F47" s="190">
        <v>2020</v>
      </c>
      <c r="G47" s="192"/>
      <c r="H47" s="190">
        <v>2021</v>
      </c>
      <c r="I47" s="192"/>
      <c r="J47" s="190">
        <v>2020</v>
      </c>
    </row>
    <row r="48" spans="1:11" ht="18.75" customHeight="1" x14ac:dyDescent="0.25">
      <c r="A48" s="30"/>
      <c r="B48" s="146"/>
      <c r="C48" s="47"/>
      <c r="D48" s="176" t="s">
        <v>138</v>
      </c>
      <c r="E48" s="177"/>
      <c r="G48" s="177"/>
      <c r="H48" s="176" t="s">
        <v>138</v>
      </c>
      <c r="I48" s="177"/>
      <c r="J48" s="176"/>
    </row>
    <row r="49" spans="1:11" ht="16.5" customHeight="1" x14ac:dyDescent="0.25">
      <c r="B49" s="148"/>
      <c r="C49" s="148"/>
      <c r="D49" s="226" t="s">
        <v>139</v>
      </c>
      <c r="E49" s="226"/>
      <c r="F49" s="226"/>
      <c r="G49" s="226"/>
      <c r="H49" s="226"/>
      <c r="I49" s="226"/>
      <c r="J49" s="226"/>
    </row>
    <row r="50" spans="1:11" ht="18.75" customHeight="1" x14ac:dyDescent="0.3">
      <c r="A50" s="35" t="s">
        <v>12</v>
      </c>
      <c r="B50" s="146"/>
      <c r="C50" s="73"/>
      <c r="D50" s="72"/>
      <c r="E50" s="73"/>
      <c r="F50" s="72"/>
      <c r="G50" s="74"/>
      <c r="H50" s="72"/>
      <c r="I50" s="73"/>
      <c r="J50" s="72"/>
    </row>
    <row r="51" spans="1:11" ht="18.75" customHeight="1" x14ac:dyDescent="0.25">
      <c r="A51" s="43" t="s">
        <v>82</v>
      </c>
      <c r="B51" s="146">
        <v>8</v>
      </c>
      <c r="C51" s="73"/>
      <c r="D51" s="102">
        <v>344011</v>
      </c>
      <c r="E51" s="102"/>
      <c r="F51" s="102">
        <v>241669</v>
      </c>
      <c r="G51" s="102"/>
      <c r="H51" s="102">
        <v>100000</v>
      </c>
      <c r="I51" s="102"/>
      <c r="J51" s="102">
        <v>200000</v>
      </c>
    </row>
    <row r="52" spans="1:11" ht="18.75" customHeight="1" x14ac:dyDescent="0.25">
      <c r="A52" s="43" t="s">
        <v>13</v>
      </c>
      <c r="B52" s="146">
        <v>3</v>
      </c>
      <c r="C52" s="109"/>
      <c r="D52" s="102">
        <v>216717</v>
      </c>
      <c r="E52" s="102"/>
      <c r="F52" s="102">
        <v>181618</v>
      </c>
      <c r="G52" s="102"/>
      <c r="H52" s="102">
        <v>59181</v>
      </c>
      <c r="I52" s="102"/>
      <c r="J52" s="102">
        <v>98976</v>
      </c>
      <c r="K52" s="46"/>
    </row>
    <row r="53" spans="1:11" ht="18.75" customHeight="1" x14ac:dyDescent="0.25">
      <c r="A53" s="43" t="s">
        <v>66</v>
      </c>
      <c r="B53" s="184">
        <v>3</v>
      </c>
      <c r="C53" s="109"/>
      <c r="D53" s="102">
        <v>1499134</v>
      </c>
      <c r="E53" s="102"/>
      <c r="F53" s="102">
        <v>108900</v>
      </c>
      <c r="G53" s="102"/>
      <c r="H53" s="102">
        <v>1054771</v>
      </c>
      <c r="I53" s="102"/>
      <c r="J53" s="102">
        <v>29551</v>
      </c>
      <c r="K53" s="46"/>
    </row>
    <row r="54" spans="1:11" ht="18.75" customHeight="1" x14ac:dyDescent="0.25">
      <c r="A54" s="43" t="s">
        <v>131</v>
      </c>
      <c r="B54" s="146">
        <v>11</v>
      </c>
      <c r="C54" s="109"/>
      <c r="D54" s="102">
        <v>16577</v>
      </c>
      <c r="E54" s="102"/>
      <c r="F54" s="102">
        <v>46168</v>
      </c>
      <c r="G54" s="102"/>
      <c r="H54" s="102">
        <v>14231</v>
      </c>
      <c r="I54" s="102"/>
      <c r="J54" s="102">
        <v>46168</v>
      </c>
      <c r="K54" s="46"/>
    </row>
    <row r="55" spans="1:11" ht="18.75" customHeight="1" x14ac:dyDescent="0.25">
      <c r="A55" s="71" t="s">
        <v>83</v>
      </c>
      <c r="B55" s="146">
        <v>8</v>
      </c>
      <c r="C55" s="109"/>
      <c r="D55" s="102">
        <v>175733</v>
      </c>
      <c r="E55" s="102"/>
      <c r="F55" s="102">
        <v>127007</v>
      </c>
      <c r="G55" s="102"/>
      <c r="H55" s="102">
        <v>92436</v>
      </c>
      <c r="I55" s="102"/>
      <c r="J55" s="102">
        <v>59080</v>
      </c>
      <c r="K55" s="46"/>
    </row>
    <row r="56" spans="1:11" ht="18.75" customHeight="1" x14ac:dyDescent="0.25">
      <c r="A56" s="137" t="s">
        <v>151</v>
      </c>
      <c r="B56" s="185"/>
      <c r="C56" s="109"/>
      <c r="D56" s="102">
        <v>134510</v>
      </c>
      <c r="E56" s="102"/>
      <c r="F56" s="102">
        <v>111731</v>
      </c>
      <c r="G56" s="102"/>
      <c r="H56" s="102">
        <v>11656</v>
      </c>
      <c r="I56" s="102"/>
      <c r="J56" s="102">
        <v>10592</v>
      </c>
      <c r="K56" s="46"/>
    </row>
    <row r="57" spans="1:11" ht="18.75" customHeight="1" x14ac:dyDescent="0.25">
      <c r="A57" s="71" t="s">
        <v>150</v>
      </c>
      <c r="B57" s="179">
        <v>3</v>
      </c>
      <c r="C57" s="109"/>
      <c r="D57" s="102">
        <v>260000</v>
      </c>
      <c r="E57" s="102"/>
      <c r="F57" s="102">
        <v>0</v>
      </c>
      <c r="G57" s="102"/>
      <c r="H57" s="102">
        <v>344014</v>
      </c>
      <c r="I57" s="102"/>
      <c r="J57" s="102">
        <v>63970</v>
      </c>
      <c r="K57" s="46"/>
    </row>
    <row r="58" spans="1:11" ht="18.75" customHeight="1" x14ac:dyDescent="0.25">
      <c r="A58" s="43" t="s">
        <v>30</v>
      </c>
      <c r="B58" s="146"/>
      <c r="C58" s="109"/>
      <c r="D58" s="102">
        <v>15387</v>
      </c>
      <c r="E58" s="102"/>
      <c r="F58" s="102">
        <v>17764</v>
      </c>
      <c r="G58" s="102"/>
      <c r="H58" s="102">
        <v>8341</v>
      </c>
      <c r="I58" s="102"/>
      <c r="J58" s="102">
        <v>17764</v>
      </c>
      <c r="K58" s="46"/>
    </row>
    <row r="59" spans="1:11" ht="18.75" customHeight="1" x14ac:dyDescent="0.25">
      <c r="A59" s="43" t="s">
        <v>14</v>
      </c>
      <c r="C59" s="109"/>
      <c r="D59" s="102">
        <v>18517</v>
      </c>
      <c r="E59" s="102"/>
      <c r="F59" s="102">
        <v>7795</v>
      </c>
      <c r="G59" s="102"/>
      <c r="H59" s="102">
        <v>3932</v>
      </c>
      <c r="I59" s="102"/>
      <c r="J59" s="102">
        <v>4082</v>
      </c>
      <c r="K59" s="46"/>
    </row>
    <row r="60" spans="1:11" ht="18.75" customHeight="1" x14ac:dyDescent="0.25">
      <c r="A60" s="30" t="s">
        <v>15</v>
      </c>
      <c r="B60" s="146"/>
      <c r="C60" s="14"/>
      <c r="D60" s="28">
        <f>SUM(D51:D59)</f>
        <v>2680586</v>
      </c>
      <c r="E60" s="14"/>
      <c r="F60" s="28">
        <f>SUM(F51:F59)</f>
        <v>842652</v>
      </c>
      <c r="G60" s="14"/>
      <c r="H60" s="28">
        <f>SUM(H51:H59)</f>
        <v>1688562</v>
      </c>
      <c r="I60" s="14"/>
      <c r="J60" s="28">
        <f>SUM(J51:J59)</f>
        <v>530183</v>
      </c>
      <c r="K60" s="46"/>
    </row>
    <row r="61" spans="1:11" ht="15" customHeight="1" x14ac:dyDescent="0.25">
      <c r="B61" s="146"/>
      <c r="C61" s="73"/>
      <c r="D61" s="73"/>
      <c r="E61" s="73"/>
      <c r="F61" s="73"/>
      <c r="G61" s="74"/>
      <c r="H61" s="73"/>
      <c r="I61" s="73"/>
      <c r="J61" s="73"/>
      <c r="K61" s="46"/>
    </row>
    <row r="62" spans="1:11" ht="18.75" customHeight="1" x14ac:dyDescent="0.3">
      <c r="A62" s="35" t="s">
        <v>16</v>
      </c>
      <c r="B62" s="146"/>
      <c r="C62" s="73"/>
      <c r="D62" s="72"/>
      <c r="E62" s="73"/>
      <c r="F62" s="72"/>
      <c r="G62" s="74"/>
      <c r="H62" s="72"/>
      <c r="I62" s="73"/>
      <c r="J62" s="72"/>
      <c r="K62" s="46"/>
    </row>
    <row r="63" spans="1:11" ht="18.75" customHeight="1" x14ac:dyDescent="0.25">
      <c r="A63" s="43" t="s">
        <v>84</v>
      </c>
      <c r="B63" s="107">
        <v>8</v>
      </c>
      <c r="C63" s="109"/>
      <c r="D63" s="102">
        <v>311752</v>
      </c>
      <c r="E63" s="102"/>
      <c r="F63" s="102">
        <v>127134</v>
      </c>
      <c r="G63" s="102"/>
      <c r="H63" s="102">
        <v>215213</v>
      </c>
      <c r="I63" s="102"/>
      <c r="J63" s="102">
        <v>120786</v>
      </c>
      <c r="K63" s="46"/>
    </row>
    <row r="64" spans="1:11" ht="18.75" customHeight="1" x14ac:dyDescent="0.25">
      <c r="A64" s="43" t="s">
        <v>164</v>
      </c>
      <c r="B64" s="107"/>
      <c r="C64" s="109"/>
      <c r="D64" s="102">
        <v>209396</v>
      </c>
      <c r="E64" s="102"/>
      <c r="F64" s="102">
        <v>255321</v>
      </c>
      <c r="G64" s="102"/>
      <c r="H64" s="102">
        <v>15494</v>
      </c>
      <c r="I64" s="102"/>
      <c r="J64" s="102">
        <v>22585</v>
      </c>
      <c r="K64" s="46"/>
    </row>
    <row r="65" spans="1:11" ht="18.75" customHeight="1" x14ac:dyDescent="0.25">
      <c r="A65" s="43" t="s">
        <v>211</v>
      </c>
      <c r="B65" s="107">
        <v>2</v>
      </c>
      <c r="C65" s="109"/>
      <c r="D65" s="102">
        <v>43571</v>
      </c>
      <c r="E65" s="102"/>
      <c r="F65" s="102">
        <v>0</v>
      </c>
      <c r="G65" s="102"/>
      <c r="H65" s="102">
        <v>0</v>
      </c>
      <c r="I65" s="102"/>
      <c r="J65" s="102">
        <v>0</v>
      </c>
      <c r="K65" s="46"/>
    </row>
    <row r="66" spans="1:11" ht="18.75" customHeight="1" x14ac:dyDescent="0.25">
      <c r="A66" s="43" t="s">
        <v>191</v>
      </c>
      <c r="B66" s="107"/>
      <c r="C66" s="109"/>
      <c r="D66" s="102">
        <v>26897</v>
      </c>
      <c r="E66" s="102"/>
      <c r="F66" s="102">
        <v>6521</v>
      </c>
      <c r="G66" s="102"/>
      <c r="H66" s="102">
        <v>5374</v>
      </c>
      <c r="I66" s="102"/>
      <c r="J66" s="102">
        <v>4148</v>
      </c>
      <c r="K66" s="46"/>
    </row>
    <row r="67" spans="1:11" ht="18.75" customHeight="1" x14ac:dyDescent="0.25">
      <c r="A67" s="43" t="s">
        <v>34</v>
      </c>
      <c r="B67" s="107"/>
      <c r="C67" s="109"/>
      <c r="D67" s="102">
        <v>4391</v>
      </c>
      <c r="E67" s="102"/>
      <c r="F67" s="102">
        <v>6731</v>
      </c>
      <c r="G67" s="102"/>
      <c r="H67" s="102">
        <v>1672</v>
      </c>
      <c r="I67" s="102"/>
      <c r="J67" s="102">
        <v>4220</v>
      </c>
      <c r="K67" s="46"/>
    </row>
    <row r="68" spans="1:11" ht="18.75" customHeight="1" x14ac:dyDescent="0.3">
      <c r="A68" s="30" t="s">
        <v>17</v>
      </c>
      <c r="B68" s="68"/>
      <c r="C68" s="14"/>
      <c r="D68" s="28">
        <f>SUM(D63:D67)</f>
        <v>596007</v>
      </c>
      <c r="E68" s="14"/>
      <c r="F68" s="28">
        <f>SUM(F63:F67)</f>
        <v>395707</v>
      </c>
      <c r="G68" s="14"/>
      <c r="H68" s="28">
        <f>SUM(H63:H67)</f>
        <v>237753</v>
      </c>
      <c r="I68" s="14"/>
      <c r="J68" s="28">
        <f>SUM(J63:J67)</f>
        <v>151739</v>
      </c>
      <c r="K68" s="46"/>
    </row>
    <row r="69" spans="1:11" ht="18.75" customHeight="1" x14ac:dyDescent="0.3">
      <c r="A69" s="30"/>
      <c r="B69" s="68"/>
      <c r="C69" s="14"/>
      <c r="D69" s="14"/>
      <c r="E69" s="14"/>
      <c r="F69" s="14"/>
      <c r="G69" s="14"/>
      <c r="H69" s="14"/>
      <c r="I69" s="14"/>
      <c r="J69" s="14"/>
      <c r="K69" s="46"/>
    </row>
    <row r="70" spans="1:11" ht="18.75" customHeight="1" x14ac:dyDescent="0.25">
      <c r="A70" s="30" t="s">
        <v>18</v>
      </c>
      <c r="B70" s="146"/>
      <c r="C70" s="76"/>
      <c r="D70" s="89">
        <f>SUM(D60,D68)</f>
        <v>3276593</v>
      </c>
      <c r="E70" s="76"/>
      <c r="F70" s="89">
        <f>SUM(F60,F68)</f>
        <v>1238359</v>
      </c>
      <c r="G70" s="76"/>
      <c r="H70" s="89">
        <f>SUM(H60,H68)</f>
        <v>1926315</v>
      </c>
      <c r="I70" s="76"/>
      <c r="J70" s="89">
        <f>SUM(J60,J68)</f>
        <v>681922</v>
      </c>
      <c r="K70" s="46"/>
    </row>
    <row r="71" spans="1:11" ht="15" customHeight="1" x14ac:dyDescent="0.25">
      <c r="B71" s="146"/>
      <c r="C71" s="73"/>
      <c r="D71" s="72"/>
      <c r="E71" s="73"/>
      <c r="F71" s="72"/>
      <c r="G71" s="74"/>
      <c r="H71" s="72"/>
      <c r="I71" s="73"/>
      <c r="J71" s="72"/>
      <c r="K71" s="46"/>
    </row>
    <row r="72" spans="1:11" ht="18.75" customHeight="1" x14ac:dyDescent="0.3">
      <c r="A72" s="35" t="s">
        <v>67</v>
      </c>
      <c r="B72" s="146"/>
      <c r="C72" s="73"/>
      <c r="D72" s="72"/>
      <c r="E72" s="73"/>
      <c r="F72" s="72"/>
      <c r="G72" s="74"/>
      <c r="H72" s="72"/>
      <c r="I72" s="73"/>
      <c r="J72" s="72"/>
      <c r="K72" s="46"/>
    </row>
    <row r="73" spans="1:11" ht="18.75" customHeight="1" x14ac:dyDescent="0.25">
      <c r="A73" s="43" t="s">
        <v>58</v>
      </c>
      <c r="B73" s="146">
        <v>9</v>
      </c>
      <c r="C73" s="73"/>
      <c r="D73" s="72"/>
      <c r="E73" s="73"/>
      <c r="F73" s="72"/>
      <c r="G73" s="74"/>
      <c r="H73" s="72"/>
      <c r="I73" s="73"/>
      <c r="J73" s="72"/>
      <c r="K73" s="46"/>
    </row>
    <row r="74" spans="1:11" ht="18" customHeight="1" thickBot="1" x14ac:dyDescent="0.3">
      <c r="A74" s="43" t="s">
        <v>62</v>
      </c>
      <c r="B74" s="186"/>
      <c r="C74" s="109"/>
      <c r="D74" s="112">
        <v>1292250</v>
      </c>
      <c r="E74" s="109"/>
      <c r="F74" s="112">
        <v>1050000</v>
      </c>
      <c r="G74" s="109"/>
      <c r="H74" s="112">
        <v>1292250</v>
      </c>
      <c r="I74" s="109"/>
      <c r="J74" s="112">
        <v>1050000</v>
      </c>
      <c r="K74" s="46"/>
    </row>
    <row r="75" spans="1:11" ht="18.45" customHeight="1" thickTop="1" x14ac:dyDescent="0.25">
      <c r="A75" s="43" t="s">
        <v>72</v>
      </c>
      <c r="B75" s="186"/>
      <c r="C75" s="109"/>
      <c r="D75" s="102">
        <v>1136505</v>
      </c>
      <c r="E75" s="102"/>
      <c r="F75" s="102">
        <v>1005000</v>
      </c>
      <c r="G75" s="102"/>
      <c r="H75" s="102">
        <v>1136505</v>
      </c>
      <c r="I75" s="102"/>
      <c r="J75" s="102">
        <v>1005000</v>
      </c>
      <c r="K75" s="46"/>
    </row>
    <row r="76" spans="1:11" ht="18.45" customHeight="1" x14ac:dyDescent="0.25">
      <c r="A76" s="43" t="s">
        <v>63</v>
      </c>
      <c r="B76" s="106">
        <v>9</v>
      </c>
      <c r="C76" s="109"/>
      <c r="D76" s="102">
        <v>1259077</v>
      </c>
      <c r="E76" s="102"/>
      <c r="F76" s="102">
        <v>348597</v>
      </c>
      <c r="G76" s="102"/>
      <c r="H76" s="102">
        <v>1259077</v>
      </c>
      <c r="I76" s="102"/>
      <c r="J76" s="102">
        <v>348597</v>
      </c>
      <c r="K76" s="46"/>
    </row>
    <row r="77" spans="1:11" ht="18.75" customHeight="1" x14ac:dyDescent="0.25">
      <c r="A77" s="43" t="s">
        <v>85</v>
      </c>
      <c r="B77" s="106"/>
      <c r="C77" s="109"/>
      <c r="D77" s="102"/>
      <c r="E77" s="102"/>
      <c r="F77" s="102"/>
      <c r="G77" s="102"/>
      <c r="H77" s="102"/>
      <c r="I77" s="102"/>
      <c r="J77" s="102"/>
      <c r="K77" s="46"/>
    </row>
    <row r="78" spans="1:11" ht="18.75" customHeight="1" x14ac:dyDescent="0.25">
      <c r="A78" s="43" t="s">
        <v>86</v>
      </c>
      <c r="B78" s="106"/>
      <c r="C78" s="109"/>
      <c r="D78" s="102">
        <v>-42012</v>
      </c>
      <c r="E78" s="102"/>
      <c r="F78" s="102">
        <v>-42012</v>
      </c>
      <c r="G78" s="102"/>
      <c r="H78" s="102">
        <v>0</v>
      </c>
      <c r="I78" s="102"/>
      <c r="J78" s="102">
        <v>0</v>
      </c>
      <c r="K78" s="46"/>
    </row>
    <row r="79" spans="1:11" ht="18.75" customHeight="1" x14ac:dyDescent="0.25">
      <c r="A79" s="43" t="s">
        <v>88</v>
      </c>
      <c r="B79" s="106">
        <v>10</v>
      </c>
      <c r="C79" s="109"/>
      <c r="D79" s="102">
        <v>12545</v>
      </c>
      <c r="E79" s="102"/>
      <c r="F79" s="102">
        <v>18010</v>
      </c>
      <c r="G79" s="102"/>
      <c r="H79" s="102">
        <v>12545</v>
      </c>
      <c r="I79" s="102"/>
      <c r="J79" s="102">
        <v>18010</v>
      </c>
      <c r="K79" s="46"/>
    </row>
    <row r="80" spans="1:11" ht="18.75" customHeight="1" x14ac:dyDescent="0.25">
      <c r="A80" s="43" t="s">
        <v>53</v>
      </c>
      <c r="B80" s="146"/>
      <c r="C80" s="109"/>
      <c r="D80" s="102"/>
      <c r="E80" s="102"/>
      <c r="F80" s="102"/>
      <c r="G80" s="102"/>
      <c r="H80" s="102"/>
      <c r="I80" s="102"/>
      <c r="J80" s="102"/>
      <c r="K80" s="46"/>
    </row>
    <row r="81" spans="1:11" ht="18.75" customHeight="1" x14ac:dyDescent="0.25">
      <c r="A81" s="43" t="s">
        <v>54</v>
      </c>
      <c r="B81" s="146"/>
      <c r="C81" s="109"/>
      <c r="D81" s="102"/>
      <c r="E81" s="102"/>
      <c r="F81" s="102"/>
      <c r="G81" s="102"/>
      <c r="H81" s="102"/>
      <c r="I81" s="102"/>
      <c r="J81" s="102"/>
      <c r="K81" s="46"/>
    </row>
    <row r="82" spans="1:11" ht="18.75" customHeight="1" x14ac:dyDescent="0.25">
      <c r="A82" s="43" t="s">
        <v>55</v>
      </c>
      <c r="B82" s="156"/>
      <c r="C82" s="109"/>
      <c r="D82" s="102">
        <v>13800</v>
      </c>
      <c r="E82" s="102"/>
      <c r="F82" s="102">
        <v>13800</v>
      </c>
      <c r="G82" s="102"/>
      <c r="H82" s="102">
        <v>13800</v>
      </c>
      <c r="I82" s="102"/>
      <c r="J82" s="102">
        <v>13800</v>
      </c>
    </row>
    <row r="83" spans="1:11" ht="18.75" customHeight="1" x14ac:dyDescent="0.25">
      <c r="A83" s="43" t="s">
        <v>56</v>
      </c>
      <c r="B83" s="146"/>
      <c r="C83" s="109"/>
      <c r="D83" s="118">
        <v>192483</v>
      </c>
      <c r="E83" s="102"/>
      <c r="F83" s="118">
        <v>139465</v>
      </c>
      <c r="G83" s="102"/>
      <c r="H83" s="118">
        <v>211788</v>
      </c>
      <c r="I83" s="102"/>
      <c r="J83" s="118">
        <v>181232</v>
      </c>
    </row>
    <row r="84" spans="1:11" s="37" customFormat="1" ht="18.75" customHeight="1" x14ac:dyDescent="0.3">
      <c r="A84" s="30" t="s">
        <v>156</v>
      </c>
      <c r="B84" s="97"/>
      <c r="C84" s="115"/>
      <c r="D84" s="115">
        <f>SUM(D75:D83)</f>
        <v>2572398</v>
      </c>
      <c r="E84" s="115"/>
      <c r="F84" s="115">
        <f>SUM(F75:F83)</f>
        <v>1482860</v>
      </c>
      <c r="G84" s="115"/>
      <c r="H84" s="115">
        <f>SUM(H75:H83)</f>
        <v>2633715</v>
      </c>
      <c r="I84" s="115"/>
      <c r="J84" s="115">
        <f>SUM(J75:J83)</f>
        <v>1566639</v>
      </c>
    </row>
    <row r="85" spans="1:11" ht="18.75" customHeight="1" x14ac:dyDescent="0.25">
      <c r="A85" s="43" t="s">
        <v>87</v>
      </c>
      <c r="B85" s="156"/>
      <c r="C85" s="109"/>
      <c r="D85" s="109">
        <v>442615</v>
      </c>
      <c r="E85" s="109"/>
      <c r="F85" s="109">
        <v>51239</v>
      </c>
      <c r="G85" s="109"/>
      <c r="H85" s="86">
        <v>0</v>
      </c>
      <c r="I85" s="109"/>
      <c r="J85" s="86">
        <v>0</v>
      </c>
    </row>
    <row r="86" spans="1:11" ht="18.75" customHeight="1" x14ac:dyDescent="0.25">
      <c r="A86" s="30" t="s">
        <v>68</v>
      </c>
      <c r="B86" s="146"/>
      <c r="C86" s="14"/>
      <c r="D86" s="28">
        <f>SUM(D84:D85)</f>
        <v>3015013</v>
      </c>
      <c r="E86" s="14"/>
      <c r="F86" s="28">
        <f>SUM(F84:F85)</f>
        <v>1534099</v>
      </c>
      <c r="G86" s="14"/>
      <c r="H86" s="28">
        <f>SUM(H84:H85)</f>
        <v>2633715</v>
      </c>
      <c r="I86" s="14"/>
      <c r="J86" s="28">
        <f>SUM(J75:J83)</f>
        <v>1566639</v>
      </c>
    </row>
    <row r="87" spans="1:11" ht="15" customHeight="1" x14ac:dyDescent="0.25">
      <c r="A87" s="30"/>
      <c r="B87" s="146"/>
      <c r="C87" s="73"/>
      <c r="D87" s="72"/>
      <c r="E87" s="73"/>
      <c r="F87" s="72"/>
      <c r="G87" s="74"/>
      <c r="H87" s="72"/>
      <c r="I87" s="73"/>
      <c r="J87" s="72"/>
    </row>
    <row r="88" spans="1:11" ht="18.75" customHeight="1" thickBot="1" x14ac:dyDescent="0.3">
      <c r="A88" s="30" t="s">
        <v>69</v>
      </c>
      <c r="B88" s="146"/>
      <c r="C88" s="78"/>
      <c r="D88" s="79">
        <f>SUM(D70,D86)</f>
        <v>6291606</v>
      </c>
      <c r="E88" s="78"/>
      <c r="F88" s="79">
        <f>SUM(F70,F86)</f>
        <v>2772458</v>
      </c>
      <c r="G88" s="78"/>
      <c r="H88" s="79">
        <f>SUM(H70,H86)</f>
        <v>4560030</v>
      </c>
      <c r="I88" s="78"/>
      <c r="J88" s="79">
        <f>SUM(J70,J86)</f>
        <v>2248561</v>
      </c>
      <c r="K88" s="76"/>
    </row>
    <row r="89" spans="1:11" ht="18.75" customHeight="1" thickTop="1" x14ac:dyDescent="0.25">
      <c r="A89" s="46"/>
      <c r="C89" s="73"/>
      <c r="D89" s="72"/>
      <c r="E89" s="73"/>
      <c r="F89" s="72"/>
      <c r="G89" s="74"/>
      <c r="H89" s="72"/>
      <c r="I89" s="73"/>
      <c r="J89" s="72"/>
      <c r="K89" s="46"/>
    </row>
    <row r="90" spans="1:11" ht="18.75" customHeight="1" x14ac:dyDescent="0.25">
      <c r="A90" s="46"/>
      <c r="C90" s="73"/>
      <c r="D90" s="169">
        <f>D88-D39</f>
        <v>0</v>
      </c>
      <c r="E90" s="169"/>
      <c r="F90" s="169">
        <f>F88-F39</f>
        <v>0</v>
      </c>
      <c r="G90" s="170"/>
      <c r="H90" s="169">
        <f>H88-H39</f>
        <v>0</v>
      </c>
      <c r="I90" s="169"/>
      <c r="J90" s="169">
        <f>J88-J39</f>
        <v>0</v>
      </c>
      <c r="K90" s="169"/>
    </row>
    <row r="91" spans="1:11" ht="18.75" customHeight="1" x14ac:dyDescent="0.25">
      <c r="A91" s="46"/>
      <c r="C91" s="73"/>
      <c r="D91" s="72"/>
      <c r="E91" s="73"/>
      <c r="F91" s="72"/>
      <c r="G91" s="74"/>
      <c r="H91" s="72"/>
      <c r="I91" s="73"/>
      <c r="J91" s="72"/>
      <c r="K91" s="46"/>
    </row>
  </sheetData>
  <mergeCells count="10">
    <mergeCell ref="D49:J49"/>
    <mergeCell ref="D4:F4"/>
    <mergeCell ref="H4:J4"/>
    <mergeCell ref="D5:F5"/>
    <mergeCell ref="H5:J5"/>
    <mergeCell ref="D9:J9"/>
    <mergeCell ref="D44:F44"/>
    <mergeCell ref="H44:J44"/>
    <mergeCell ref="D45:F45"/>
    <mergeCell ref="H45:J45"/>
  </mergeCells>
  <pageMargins left="0.8" right="0.7" top="0.48" bottom="0.5" header="0.5" footer="0.5"/>
  <pageSetup paperSize="9" scale="74" firstPageNumber="3" fitToHeight="0" orientation="portrait" useFirstPageNumber="1" r:id="rId1"/>
  <headerFooter alignWithMargins="0">
    <oddFooter>&amp;L   The accompanying notes form an integral part of the interim financial statements.
&amp;C&amp;P</oddFooter>
  </headerFooter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4"/>
  <sheetViews>
    <sheetView topLeftCell="A78" zoomScaleNormal="100" zoomScaleSheetLayoutView="90" workbookViewId="0">
      <selection activeCell="A102" sqref="A102"/>
    </sheetView>
  </sheetViews>
  <sheetFormatPr defaultColWidth="9.21875" defaultRowHeight="18.75" customHeight="1" x14ac:dyDescent="0.25"/>
  <cols>
    <col min="1" max="1" width="45.77734375" style="43" customWidth="1"/>
    <col min="2" max="2" width="6.33203125" style="46" customWidth="1"/>
    <col min="3" max="3" width="1.77734375" style="48" customWidth="1"/>
    <col min="4" max="4" width="14.109375" style="46" customWidth="1"/>
    <col min="5" max="5" width="1.77734375" style="48" customWidth="1"/>
    <col min="6" max="6" width="14.109375" style="46" customWidth="1"/>
    <col min="7" max="7" width="1.77734375" style="39" customWidth="1"/>
    <col min="8" max="8" width="14.109375" style="46" customWidth="1"/>
    <col min="9" max="9" width="1.77734375" style="48" customWidth="1"/>
    <col min="10" max="10" width="14.109375" style="46" customWidth="1"/>
    <col min="11" max="16384" width="9.21875" style="46"/>
  </cols>
  <sheetData>
    <row r="1" spans="1:10" ht="18.75" customHeight="1" x14ac:dyDescent="0.3">
      <c r="A1" s="32" t="s">
        <v>79</v>
      </c>
    </row>
    <row r="2" spans="1:10" ht="18.75" customHeight="1" x14ac:dyDescent="0.3">
      <c r="A2" s="33" t="s">
        <v>141</v>
      </c>
    </row>
    <row r="3" spans="1:10" ht="18.75" customHeight="1" x14ac:dyDescent="0.25">
      <c r="A3" s="62"/>
    </row>
    <row r="4" spans="1:10" ht="18.45" customHeight="1" x14ac:dyDescent="0.25">
      <c r="C4" s="46"/>
      <c r="D4" s="227" t="s">
        <v>0</v>
      </c>
      <c r="E4" s="227"/>
      <c r="F4" s="227"/>
      <c r="H4" s="227" t="s">
        <v>36</v>
      </c>
      <c r="I4" s="227"/>
      <c r="J4" s="227"/>
    </row>
    <row r="5" spans="1:10" ht="18.45" customHeight="1" x14ac:dyDescent="0.25">
      <c r="B5" s="200"/>
      <c r="C5" s="200"/>
      <c r="D5" s="227" t="s">
        <v>35</v>
      </c>
      <c r="E5" s="227"/>
      <c r="F5" s="227"/>
      <c r="G5" s="25"/>
      <c r="H5" s="227" t="s">
        <v>35</v>
      </c>
      <c r="I5" s="227"/>
      <c r="J5" s="227"/>
    </row>
    <row r="6" spans="1:10" ht="18.45" customHeight="1" x14ac:dyDescent="0.25">
      <c r="B6" s="200"/>
      <c r="C6" s="200"/>
      <c r="D6" s="229" t="s">
        <v>142</v>
      </c>
      <c r="E6" s="229"/>
      <c r="F6" s="229"/>
      <c r="G6" s="25"/>
      <c r="H6" s="229" t="s">
        <v>142</v>
      </c>
      <c r="I6" s="229"/>
      <c r="J6" s="229"/>
    </row>
    <row r="7" spans="1:10" ht="18.45" customHeight="1" x14ac:dyDescent="0.25">
      <c r="B7" s="200"/>
      <c r="C7" s="200"/>
      <c r="D7" s="230" t="s">
        <v>214</v>
      </c>
      <c r="E7" s="231"/>
      <c r="F7" s="231"/>
      <c r="G7" s="25"/>
      <c r="H7" s="230" t="s">
        <v>214</v>
      </c>
      <c r="I7" s="231"/>
      <c r="J7" s="231"/>
    </row>
    <row r="8" spans="1:10" ht="18.45" customHeight="1" x14ac:dyDescent="0.25">
      <c r="B8" s="199"/>
      <c r="C8" s="201"/>
      <c r="D8" s="200">
        <v>2021</v>
      </c>
      <c r="E8" s="201"/>
      <c r="F8" s="200">
        <v>2020</v>
      </c>
      <c r="H8" s="200">
        <v>2021</v>
      </c>
      <c r="I8" s="201"/>
      <c r="J8" s="200">
        <v>2020</v>
      </c>
    </row>
    <row r="9" spans="1:10" ht="18.45" customHeight="1" x14ac:dyDescent="0.25">
      <c r="B9" s="199"/>
      <c r="C9" s="199"/>
      <c r="D9" s="226" t="s">
        <v>139</v>
      </c>
      <c r="E9" s="226"/>
      <c r="F9" s="226"/>
      <c r="G9" s="226"/>
      <c r="H9" s="226"/>
      <c r="I9" s="226"/>
      <c r="J9" s="226"/>
    </row>
    <row r="10" spans="1:10" ht="18.45" customHeight="1" x14ac:dyDescent="0.3">
      <c r="A10" s="35" t="s">
        <v>76</v>
      </c>
      <c r="B10" s="199"/>
    </row>
    <row r="11" spans="1:10" ht="18.45" customHeight="1" x14ac:dyDescent="0.25">
      <c r="A11" s="43" t="s">
        <v>89</v>
      </c>
      <c r="B11" s="199"/>
      <c r="D11" s="102">
        <v>427341</v>
      </c>
      <c r="E11" s="102"/>
      <c r="F11" s="102">
        <v>173651</v>
      </c>
      <c r="G11" s="102"/>
      <c r="H11" s="102">
        <v>134338</v>
      </c>
      <c r="I11" s="102"/>
      <c r="J11" s="102">
        <v>155570</v>
      </c>
    </row>
    <row r="12" spans="1:10" ht="18.45" customHeight="1" x14ac:dyDescent="0.25">
      <c r="A12" s="43" t="s">
        <v>90</v>
      </c>
      <c r="B12" s="199"/>
      <c r="C12" s="109"/>
      <c r="D12" s="102">
        <v>167012</v>
      </c>
      <c r="E12" s="102"/>
      <c r="F12" s="102">
        <v>155094</v>
      </c>
      <c r="G12" s="102"/>
      <c r="H12" s="102">
        <v>3587</v>
      </c>
      <c r="I12" s="102"/>
      <c r="J12" s="102">
        <v>0</v>
      </c>
    </row>
    <row r="13" spans="1:10" ht="18.45" customHeight="1" x14ac:dyDescent="0.25">
      <c r="A13" s="43" t="s">
        <v>92</v>
      </c>
      <c r="B13" s="199"/>
      <c r="C13" s="109"/>
      <c r="D13" s="102">
        <v>59789</v>
      </c>
      <c r="E13" s="102"/>
      <c r="F13" s="102">
        <v>44737</v>
      </c>
      <c r="G13" s="102"/>
      <c r="H13" s="102">
        <v>59076</v>
      </c>
      <c r="I13" s="102"/>
      <c r="J13" s="102">
        <v>44737</v>
      </c>
    </row>
    <row r="14" spans="1:10" ht="18.45" customHeight="1" x14ac:dyDescent="0.25">
      <c r="A14" s="43" t="s">
        <v>93</v>
      </c>
      <c r="B14" s="199"/>
      <c r="C14" s="109"/>
      <c r="D14" s="102">
        <v>7020</v>
      </c>
      <c r="E14" s="102"/>
      <c r="F14" s="102">
        <v>15792</v>
      </c>
      <c r="G14" s="102"/>
      <c r="H14" s="102">
        <v>7020</v>
      </c>
      <c r="I14" s="102"/>
      <c r="J14" s="102">
        <v>15792</v>
      </c>
    </row>
    <row r="15" spans="1:10" ht="18.45" customHeight="1" x14ac:dyDescent="0.25">
      <c r="A15" s="43" t="s">
        <v>19</v>
      </c>
      <c r="B15" s="199"/>
      <c r="C15" s="109"/>
      <c r="D15" s="102">
        <v>13837</v>
      </c>
      <c r="E15" s="102"/>
      <c r="F15" s="102">
        <v>8854</v>
      </c>
      <c r="G15" s="102"/>
      <c r="H15" s="102">
        <v>11620</v>
      </c>
      <c r="I15" s="102"/>
      <c r="J15" s="102">
        <v>9965</v>
      </c>
    </row>
    <row r="16" spans="1:10" ht="18.45" customHeight="1" x14ac:dyDescent="0.25">
      <c r="A16" s="30" t="s">
        <v>77</v>
      </c>
      <c r="B16" s="199"/>
      <c r="C16" s="14"/>
      <c r="D16" s="28">
        <f>SUM(D11:D15)</f>
        <v>674999</v>
      </c>
      <c r="E16" s="14"/>
      <c r="F16" s="28">
        <f>SUM(F11:F15)</f>
        <v>398128</v>
      </c>
      <c r="G16" s="14"/>
      <c r="H16" s="28">
        <f>SUM(H11:H15)</f>
        <v>215641</v>
      </c>
      <c r="I16" s="14"/>
      <c r="J16" s="28">
        <f>SUM(J11:J15)</f>
        <v>226064</v>
      </c>
    </row>
    <row r="17" spans="1:11" ht="18.45" customHeight="1" x14ac:dyDescent="0.25">
      <c r="B17" s="199"/>
      <c r="C17" s="41"/>
      <c r="D17" s="45"/>
      <c r="E17" s="41"/>
      <c r="F17" s="45"/>
      <c r="G17" s="49"/>
      <c r="H17" s="45"/>
      <c r="I17" s="41"/>
      <c r="J17" s="45"/>
    </row>
    <row r="18" spans="1:11" ht="18.45" customHeight="1" x14ac:dyDescent="0.3">
      <c r="A18" s="35" t="s">
        <v>20</v>
      </c>
      <c r="B18" s="199"/>
      <c r="C18" s="41"/>
      <c r="D18" s="45"/>
      <c r="E18" s="41"/>
      <c r="F18" s="45"/>
      <c r="G18" s="49"/>
      <c r="H18" s="45"/>
      <c r="I18" s="41"/>
      <c r="J18" s="45"/>
    </row>
    <row r="19" spans="1:11" ht="18.45" customHeight="1" x14ac:dyDescent="0.25">
      <c r="A19" s="43" t="s">
        <v>91</v>
      </c>
      <c r="B19" s="199"/>
      <c r="C19" s="111"/>
      <c r="D19" s="102">
        <v>317674</v>
      </c>
      <c r="E19" s="102"/>
      <c r="F19" s="102">
        <v>110517</v>
      </c>
      <c r="G19" s="102"/>
      <c r="H19" s="102">
        <v>90890</v>
      </c>
      <c r="I19" s="102"/>
      <c r="J19" s="102">
        <v>107431</v>
      </c>
    </row>
    <row r="20" spans="1:11" ht="18.45" customHeight="1" x14ac:dyDescent="0.25">
      <c r="A20" s="43" t="s">
        <v>96</v>
      </c>
      <c r="B20" s="199"/>
      <c r="C20" s="111"/>
      <c r="D20" s="102">
        <v>98647</v>
      </c>
      <c r="E20" s="102"/>
      <c r="F20" s="102">
        <v>95283</v>
      </c>
      <c r="G20" s="102"/>
      <c r="H20" s="102">
        <v>3181</v>
      </c>
      <c r="I20" s="102"/>
      <c r="J20" s="102">
        <v>0</v>
      </c>
    </row>
    <row r="21" spans="1:11" ht="18.45" customHeight="1" x14ac:dyDescent="0.25">
      <c r="A21" s="43" t="s">
        <v>97</v>
      </c>
      <c r="B21" s="199"/>
      <c r="C21" s="111"/>
      <c r="D21" s="102">
        <v>22127</v>
      </c>
      <c r="E21" s="102"/>
      <c r="F21" s="102">
        <v>20894</v>
      </c>
      <c r="G21" s="102"/>
      <c r="H21" s="102">
        <v>22107</v>
      </c>
      <c r="I21" s="102"/>
      <c r="J21" s="102">
        <v>20894</v>
      </c>
    </row>
    <row r="22" spans="1:11" ht="18.45" customHeight="1" x14ac:dyDescent="0.25">
      <c r="A22" s="43" t="s">
        <v>94</v>
      </c>
      <c r="B22" s="199"/>
      <c r="C22" s="109"/>
      <c r="D22" s="102">
        <v>69169</v>
      </c>
      <c r="E22" s="102"/>
      <c r="F22" s="102">
        <v>83091</v>
      </c>
      <c r="G22" s="102"/>
      <c r="H22" s="102">
        <v>14061</v>
      </c>
      <c r="I22" s="102"/>
      <c r="J22" s="102">
        <v>15108</v>
      </c>
    </row>
    <row r="23" spans="1:11" ht="18.45" customHeight="1" x14ac:dyDescent="0.25">
      <c r="A23" s="43" t="s">
        <v>38</v>
      </c>
      <c r="B23" s="199"/>
      <c r="C23" s="109"/>
      <c r="D23" s="102">
        <v>69963</v>
      </c>
      <c r="E23" s="102"/>
      <c r="F23" s="102">
        <v>56741</v>
      </c>
      <c r="G23" s="102"/>
      <c r="H23" s="102">
        <v>42531</v>
      </c>
      <c r="I23" s="102"/>
      <c r="J23" s="102">
        <v>41043</v>
      </c>
      <c r="K23" s="111"/>
    </row>
    <row r="24" spans="1:11" ht="18.45" customHeight="1" x14ac:dyDescent="0.25">
      <c r="A24" s="30" t="s">
        <v>21</v>
      </c>
      <c r="B24" s="199"/>
      <c r="C24" s="109"/>
      <c r="D24" s="122">
        <f>SUM(D19:D23)</f>
        <v>577580</v>
      </c>
      <c r="E24" s="102"/>
      <c r="F24" s="122">
        <f>SUM(F19:F23)</f>
        <v>366526</v>
      </c>
      <c r="G24" s="102"/>
      <c r="H24" s="122">
        <f>SUM(H19:H23)</f>
        <v>172770</v>
      </c>
      <c r="I24" s="102"/>
      <c r="J24" s="122">
        <f>SUM(J19:J23)</f>
        <v>184476</v>
      </c>
      <c r="K24" s="111"/>
    </row>
    <row r="25" spans="1:11" ht="18.45" customHeight="1" x14ac:dyDescent="0.25">
      <c r="B25" s="199"/>
      <c r="C25" s="109"/>
      <c r="D25" s="102"/>
      <c r="E25" s="102"/>
      <c r="F25" s="102"/>
      <c r="G25" s="102"/>
      <c r="H25" s="102"/>
      <c r="I25" s="102"/>
      <c r="J25" s="102"/>
      <c r="K25" s="111"/>
    </row>
    <row r="26" spans="1:11" ht="18.45" customHeight="1" x14ac:dyDescent="0.25">
      <c r="A26" s="30" t="s">
        <v>176</v>
      </c>
      <c r="B26" s="199"/>
      <c r="C26" s="109"/>
      <c r="D26" s="123">
        <f>D16-D24</f>
        <v>97419</v>
      </c>
      <c r="E26" s="102"/>
      <c r="F26" s="123">
        <f>F16-F24</f>
        <v>31602</v>
      </c>
      <c r="G26" s="102"/>
      <c r="H26" s="123">
        <f>H16-H24</f>
        <v>42871</v>
      </c>
      <c r="I26" s="102"/>
      <c r="J26" s="123">
        <f>J16-J24</f>
        <v>41588</v>
      </c>
      <c r="K26" s="111"/>
    </row>
    <row r="27" spans="1:11" ht="18.45" customHeight="1" x14ac:dyDescent="0.25">
      <c r="A27" s="43" t="s">
        <v>39</v>
      </c>
      <c r="B27" s="199"/>
      <c r="C27" s="109"/>
      <c r="D27" s="102">
        <v>-8178</v>
      </c>
      <c r="E27" s="102"/>
      <c r="F27" s="102">
        <v>-6593</v>
      </c>
      <c r="G27" s="102"/>
      <c r="H27" s="102">
        <v>-6555</v>
      </c>
      <c r="I27" s="102"/>
      <c r="J27" s="102">
        <v>-3184</v>
      </c>
      <c r="K27" s="111"/>
    </row>
    <row r="28" spans="1:11" ht="18.45" customHeight="1" x14ac:dyDescent="0.25">
      <c r="A28" s="43" t="s">
        <v>95</v>
      </c>
      <c r="B28" s="199"/>
      <c r="C28" s="109"/>
      <c r="D28" s="102">
        <v>-4785</v>
      </c>
      <c r="E28" s="102"/>
      <c r="F28" s="102">
        <v>-8821</v>
      </c>
      <c r="G28" s="102"/>
      <c r="H28" s="102">
        <v>-4785</v>
      </c>
      <c r="I28" s="102"/>
      <c r="J28" s="102">
        <v>-8821</v>
      </c>
      <c r="K28" s="111"/>
    </row>
    <row r="29" spans="1:11" ht="18.45" customHeight="1" x14ac:dyDescent="0.25">
      <c r="A29" s="43" t="s">
        <v>229</v>
      </c>
      <c r="B29" s="199"/>
      <c r="C29" s="109"/>
      <c r="D29" s="102">
        <v>-383</v>
      </c>
      <c r="E29" s="102"/>
      <c r="F29" s="102">
        <v>9522</v>
      </c>
      <c r="G29" s="102"/>
      <c r="H29" s="102">
        <v>424</v>
      </c>
      <c r="I29" s="102"/>
      <c r="J29" s="102">
        <v>9522</v>
      </c>
      <c r="K29" s="111"/>
    </row>
    <row r="30" spans="1:11" ht="18.45" customHeight="1" x14ac:dyDescent="0.25">
      <c r="A30" s="43" t="s">
        <v>230</v>
      </c>
      <c r="B30" s="219"/>
      <c r="C30" s="109"/>
      <c r="D30" s="102"/>
      <c r="E30" s="102"/>
      <c r="F30" s="102"/>
      <c r="G30" s="102"/>
      <c r="H30" s="102"/>
      <c r="I30" s="102"/>
      <c r="J30" s="102"/>
      <c r="K30" s="111"/>
    </row>
    <row r="31" spans="1:11" ht="18.45" customHeight="1" x14ac:dyDescent="0.25">
      <c r="A31" s="43" t="s">
        <v>198</v>
      </c>
      <c r="B31" s="219"/>
      <c r="C31" s="109"/>
      <c r="D31" s="118">
        <v>-382</v>
      </c>
      <c r="E31" s="102"/>
      <c r="F31" s="118">
        <v>0</v>
      </c>
      <c r="G31" s="102"/>
      <c r="H31" s="118">
        <v>0</v>
      </c>
      <c r="I31" s="102"/>
      <c r="J31" s="118">
        <v>0</v>
      </c>
      <c r="K31" s="111"/>
    </row>
    <row r="32" spans="1:11" ht="18.45" customHeight="1" x14ac:dyDescent="0.25">
      <c r="A32" s="30" t="s">
        <v>177</v>
      </c>
      <c r="B32" s="199"/>
      <c r="C32" s="14"/>
      <c r="D32" s="14">
        <f>SUM(D26:D31)</f>
        <v>83691</v>
      </c>
      <c r="E32" s="14"/>
      <c r="F32" s="14">
        <f>SUM(F26:F31)</f>
        <v>25710</v>
      </c>
      <c r="G32" s="14"/>
      <c r="H32" s="14">
        <f>SUM(H26:H31)</f>
        <v>31955</v>
      </c>
      <c r="I32" s="14"/>
      <c r="J32" s="14">
        <f>SUM(J26:J31)</f>
        <v>39105</v>
      </c>
    </row>
    <row r="33" spans="1:10" ht="18.45" customHeight="1" x14ac:dyDescent="0.25">
      <c r="A33" s="43" t="s">
        <v>59</v>
      </c>
      <c r="B33" s="199"/>
      <c r="C33" s="109"/>
      <c r="D33" s="102">
        <v>-12309</v>
      </c>
      <c r="E33" s="102"/>
      <c r="F33" s="102">
        <v>-5036</v>
      </c>
      <c r="G33" s="102"/>
      <c r="H33" s="102">
        <v>-6340</v>
      </c>
      <c r="I33" s="102"/>
      <c r="J33" s="102">
        <v>-7697</v>
      </c>
    </row>
    <row r="34" spans="1:10" s="37" customFormat="1" ht="18.45" customHeight="1" thickBot="1" x14ac:dyDescent="0.3">
      <c r="A34" s="30" t="s">
        <v>178</v>
      </c>
      <c r="B34" s="199"/>
      <c r="C34" s="14"/>
      <c r="D34" s="52">
        <f>SUM(D32:D33)</f>
        <v>71382</v>
      </c>
      <c r="E34" s="14"/>
      <c r="F34" s="52">
        <f>SUM(F32:F33)</f>
        <v>20674</v>
      </c>
      <c r="G34" s="14"/>
      <c r="H34" s="52">
        <f>SUM(H32:H33)</f>
        <v>25615</v>
      </c>
      <c r="I34" s="14"/>
      <c r="J34" s="52">
        <f>SUM(J32:J33)</f>
        <v>31408</v>
      </c>
    </row>
    <row r="35" spans="1:10" s="37" customFormat="1" ht="18.45" customHeight="1" thickTop="1" x14ac:dyDescent="0.25">
      <c r="A35" s="30"/>
      <c r="B35" s="199"/>
      <c r="C35" s="14"/>
      <c r="D35" s="14"/>
      <c r="E35" s="14"/>
      <c r="F35" s="14"/>
      <c r="G35" s="14"/>
      <c r="H35" s="14"/>
      <c r="I35" s="14"/>
      <c r="J35" s="14"/>
    </row>
    <row r="36" spans="1:10" s="37" customFormat="1" ht="18.45" customHeight="1" x14ac:dyDescent="0.25">
      <c r="A36" s="30" t="s">
        <v>70</v>
      </c>
      <c r="B36" s="199"/>
      <c r="C36" s="14"/>
      <c r="D36" s="14"/>
      <c r="E36" s="14"/>
      <c r="F36" s="14"/>
      <c r="G36" s="14"/>
      <c r="H36" s="14"/>
      <c r="I36" s="14"/>
      <c r="J36" s="14"/>
    </row>
    <row r="37" spans="1:10" s="37" customFormat="1" ht="18.45" customHeight="1" x14ac:dyDescent="0.25">
      <c r="A37" s="30" t="s">
        <v>179</v>
      </c>
      <c r="B37" s="199"/>
      <c r="C37" s="14"/>
      <c r="D37" s="164">
        <v>0</v>
      </c>
      <c r="E37" s="14"/>
      <c r="F37" s="164">
        <v>0</v>
      </c>
      <c r="G37" s="101"/>
      <c r="H37" s="164">
        <v>0</v>
      </c>
      <c r="I37" s="101"/>
      <c r="J37" s="164">
        <v>0</v>
      </c>
    </row>
    <row r="38" spans="1:10" s="37" customFormat="1" ht="18.45" customHeight="1" x14ac:dyDescent="0.25">
      <c r="A38" s="30"/>
      <c r="B38" s="199"/>
      <c r="C38" s="14"/>
      <c r="D38" s="123"/>
      <c r="E38" s="14"/>
      <c r="F38" s="123"/>
      <c r="G38" s="101"/>
      <c r="H38" s="123"/>
      <c r="I38" s="101"/>
      <c r="J38" s="123"/>
    </row>
    <row r="39" spans="1:10" ht="18.45" customHeight="1" thickBot="1" x14ac:dyDescent="0.3">
      <c r="A39" s="37" t="s">
        <v>146</v>
      </c>
      <c r="B39" s="199"/>
      <c r="C39" s="14"/>
      <c r="D39" s="29">
        <f>D34</f>
        <v>71382</v>
      </c>
      <c r="E39" s="14"/>
      <c r="F39" s="29">
        <f>F34</f>
        <v>20674</v>
      </c>
      <c r="G39" s="14"/>
      <c r="H39" s="29">
        <f>H34</f>
        <v>25615</v>
      </c>
      <c r="I39" s="14"/>
      <c r="J39" s="29">
        <f>J34</f>
        <v>31408</v>
      </c>
    </row>
    <row r="40" spans="1:10" ht="18.45" customHeight="1" thickTop="1" x14ac:dyDescent="0.25">
      <c r="A40" s="46"/>
      <c r="B40" s="199"/>
      <c r="C40" s="41"/>
      <c r="D40" s="41"/>
      <c r="E40" s="41"/>
      <c r="F40" s="41"/>
      <c r="G40" s="49"/>
      <c r="H40" s="41"/>
      <c r="I40" s="41"/>
      <c r="J40" s="41"/>
    </row>
    <row r="41" spans="1:10" ht="18.75" customHeight="1" x14ac:dyDescent="0.3">
      <c r="A41" s="32" t="s">
        <v>79</v>
      </c>
    </row>
    <row r="42" spans="1:10" ht="18.75" customHeight="1" x14ac:dyDescent="0.3">
      <c r="A42" s="33" t="s">
        <v>141</v>
      </c>
    </row>
    <row r="43" spans="1:10" ht="18.75" customHeight="1" x14ac:dyDescent="0.25">
      <c r="A43" s="62"/>
    </row>
    <row r="44" spans="1:10" ht="18.75" customHeight="1" x14ac:dyDescent="0.25">
      <c r="C44" s="46"/>
      <c r="D44" s="227" t="s">
        <v>0</v>
      </c>
      <c r="E44" s="227"/>
      <c r="F44" s="227"/>
      <c r="H44" s="227" t="s">
        <v>36</v>
      </c>
      <c r="I44" s="227"/>
      <c r="J44" s="227"/>
    </row>
    <row r="45" spans="1:10" ht="18.75" customHeight="1" x14ac:dyDescent="0.25">
      <c r="B45" s="200"/>
      <c r="C45" s="200"/>
      <c r="D45" s="227" t="s">
        <v>35</v>
      </c>
      <c r="E45" s="227"/>
      <c r="F45" s="227"/>
      <c r="G45" s="25"/>
      <c r="H45" s="227" t="s">
        <v>35</v>
      </c>
      <c r="I45" s="227"/>
      <c r="J45" s="227"/>
    </row>
    <row r="46" spans="1:10" ht="18.75" customHeight="1" x14ac:dyDescent="0.25">
      <c r="B46" s="200"/>
      <c r="C46" s="200"/>
      <c r="D46" s="229" t="s">
        <v>142</v>
      </c>
      <c r="E46" s="229"/>
      <c r="F46" s="229"/>
      <c r="G46" s="25"/>
      <c r="H46" s="229" t="s">
        <v>142</v>
      </c>
      <c r="I46" s="229"/>
      <c r="J46" s="229"/>
    </row>
    <row r="47" spans="1:10" ht="18.75" customHeight="1" x14ac:dyDescent="0.25">
      <c r="B47" s="200"/>
      <c r="C47" s="200"/>
      <c r="D47" s="230" t="s">
        <v>213</v>
      </c>
      <c r="E47" s="231"/>
      <c r="F47" s="231"/>
      <c r="G47" s="25"/>
      <c r="H47" s="230" t="s">
        <v>213</v>
      </c>
      <c r="I47" s="231"/>
      <c r="J47" s="231"/>
    </row>
    <row r="48" spans="1:10" ht="18.75" customHeight="1" x14ac:dyDescent="0.25">
      <c r="B48" s="199" t="s">
        <v>2</v>
      </c>
      <c r="C48" s="201"/>
      <c r="D48" s="200">
        <v>2021</v>
      </c>
      <c r="E48" s="201"/>
      <c r="F48" s="200">
        <v>2020</v>
      </c>
      <c r="H48" s="200">
        <v>2021</v>
      </c>
      <c r="I48" s="201"/>
      <c r="J48" s="200">
        <v>2020</v>
      </c>
    </row>
    <row r="49" spans="1:11" ht="18.75" customHeight="1" x14ac:dyDescent="0.25">
      <c r="B49" s="199"/>
      <c r="C49" s="199"/>
      <c r="D49" s="226" t="s">
        <v>139</v>
      </c>
      <c r="E49" s="226"/>
      <c r="F49" s="226"/>
      <c r="G49" s="226"/>
      <c r="H49" s="226"/>
      <c r="I49" s="226"/>
      <c r="J49" s="226"/>
    </row>
    <row r="50" spans="1:11" s="37" customFormat="1" ht="18.75" customHeight="1" x14ac:dyDescent="0.3">
      <c r="A50" s="30" t="s">
        <v>128</v>
      </c>
      <c r="B50" s="97"/>
      <c r="C50" s="97"/>
      <c r="D50" s="97"/>
      <c r="E50" s="97"/>
      <c r="F50" s="97"/>
      <c r="G50" s="97"/>
      <c r="H50" s="97"/>
      <c r="I50" s="97"/>
      <c r="J50" s="97"/>
    </row>
    <row r="51" spans="1:11" ht="18.75" customHeight="1" x14ac:dyDescent="0.25">
      <c r="A51" s="43" t="s">
        <v>98</v>
      </c>
      <c r="B51" s="199"/>
      <c r="C51" s="199"/>
      <c r="D51" s="109">
        <v>56053</v>
      </c>
      <c r="E51" s="199"/>
      <c r="F51" s="109">
        <v>22541</v>
      </c>
      <c r="G51" s="199"/>
      <c r="H51" s="109">
        <f>H39</f>
        <v>25615</v>
      </c>
      <c r="I51" s="199"/>
      <c r="J51" s="109">
        <v>31408</v>
      </c>
    </row>
    <row r="52" spans="1:11" ht="18.75" customHeight="1" x14ac:dyDescent="0.25">
      <c r="A52" s="43" t="s">
        <v>99</v>
      </c>
      <c r="B52" s="199"/>
      <c r="C52" s="199"/>
      <c r="D52" s="113">
        <v>15329</v>
      </c>
      <c r="E52" s="199"/>
      <c r="F52" s="113">
        <v>-1867</v>
      </c>
      <c r="G52" s="199"/>
      <c r="H52" s="142">
        <v>0</v>
      </c>
      <c r="I52" s="199"/>
      <c r="J52" s="142">
        <v>0</v>
      </c>
    </row>
    <row r="53" spans="1:11" s="37" customFormat="1" ht="18.75" customHeight="1" thickBot="1" x14ac:dyDescent="0.35">
      <c r="A53" s="30" t="s">
        <v>178</v>
      </c>
      <c r="B53" s="97"/>
      <c r="C53" s="97"/>
      <c r="D53" s="29">
        <f>D34</f>
        <v>71382</v>
      </c>
      <c r="E53" s="97"/>
      <c r="F53" s="29">
        <f>F34</f>
        <v>20674</v>
      </c>
      <c r="G53" s="97"/>
      <c r="H53" s="29">
        <f>SUM(H51:H52)</f>
        <v>25615</v>
      </c>
      <c r="I53" s="97"/>
      <c r="J53" s="29">
        <f>J34</f>
        <v>31408</v>
      </c>
    </row>
    <row r="54" spans="1:11" ht="18.75" customHeight="1" thickTop="1" x14ac:dyDescent="0.25"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11" s="37" customFormat="1" ht="18.75" customHeight="1" x14ac:dyDescent="0.3">
      <c r="A55" s="30" t="s">
        <v>100</v>
      </c>
      <c r="B55" s="97"/>
      <c r="C55" s="97"/>
      <c r="D55" s="97"/>
      <c r="E55" s="97"/>
      <c r="F55" s="97"/>
      <c r="G55" s="97"/>
      <c r="H55" s="97"/>
      <c r="I55" s="97"/>
      <c r="J55" s="97"/>
    </row>
    <row r="56" spans="1:11" ht="18.75" customHeight="1" x14ac:dyDescent="0.25">
      <c r="A56" s="43" t="s">
        <v>98</v>
      </c>
      <c r="B56" s="199"/>
      <c r="C56" s="199"/>
      <c r="D56" s="109">
        <v>56053</v>
      </c>
      <c r="E56" s="199"/>
      <c r="F56" s="109">
        <v>22541</v>
      </c>
      <c r="G56" s="199"/>
      <c r="H56" s="109">
        <f>H51</f>
        <v>25615</v>
      </c>
      <c r="I56" s="199"/>
      <c r="J56" s="109">
        <v>31408</v>
      </c>
    </row>
    <row r="57" spans="1:11" ht="18.75" customHeight="1" x14ac:dyDescent="0.25">
      <c r="A57" s="43" t="s">
        <v>99</v>
      </c>
      <c r="B57" s="199"/>
      <c r="C57" s="199"/>
      <c r="D57" s="113">
        <v>15329</v>
      </c>
      <c r="E57" s="199"/>
      <c r="F57" s="113">
        <v>-1867</v>
      </c>
      <c r="G57" s="199"/>
      <c r="H57" s="142">
        <v>0</v>
      </c>
      <c r="I57" s="199"/>
      <c r="J57" s="142">
        <v>0</v>
      </c>
    </row>
    <row r="58" spans="1:11" s="37" customFormat="1" ht="18.75" customHeight="1" thickBot="1" x14ac:dyDescent="0.35">
      <c r="A58" s="30" t="s">
        <v>146</v>
      </c>
      <c r="B58" s="97"/>
      <c r="C58" s="97"/>
      <c r="D58" s="29">
        <f>D39</f>
        <v>71382</v>
      </c>
      <c r="E58" s="97"/>
      <c r="F58" s="29">
        <f>F39</f>
        <v>20674</v>
      </c>
      <c r="G58" s="97"/>
      <c r="H58" s="29">
        <f>SUM(H56:H57)</f>
        <v>25615</v>
      </c>
      <c r="I58" s="97"/>
      <c r="J58" s="29">
        <f>J39</f>
        <v>31408</v>
      </c>
    </row>
    <row r="59" spans="1:11" ht="18.75" customHeight="1" thickTop="1" x14ac:dyDescent="0.25">
      <c r="B59" s="199"/>
      <c r="C59" s="199"/>
      <c r="D59" s="199"/>
      <c r="E59" s="199"/>
      <c r="F59" s="199"/>
      <c r="G59" s="199"/>
      <c r="H59" s="199"/>
      <c r="I59" s="199"/>
      <c r="J59" s="199"/>
    </row>
    <row r="60" spans="1:11" ht="18.75" customHeight="1" thickBot="1" x14ac:dyDescent="0.35">
      <c r="A60" s="35" t="s">
        <v>180</v>
      </c>
      <c r="B60" s="199">
        <v>12</v>
      </c>
      <c r="C60" s="199"/>
      <c r="D60" s="196">
        <v>5.3800000000000001E-2</v>
      </c>
      <c r="E60" s="167"/>
      <c r="F60" s="196">
        <v>2.5384503549449784E-2</v>
      </c>
      <c r="G60" s="167"/>
      <c r="H60" s="196">
        <v>2.46E-2</v>
      </c>
      <c r="I60" s="167"/>
      <c r="J60" s="196">
        <v>3.5370058448210763E-2</v>
      </c>
    </row>
    <row r="61" spans="1:11" ht="18.75" customHeight="1" thickTop="1" thickBot="1" x14ac:dyDescent="0.35">
      <c r="A61" s="30" t="s">
        <v>181</v>
      </c>
      <c r="B61" s="199">
        <v>12</v>
      </c>
      <c r="C61" s="199"/>
      <c r="D61" s="196">
        <v>5.2499999999999998E-2</v>
      </c>
      <c r="E61" s="167"/>
      <c r="F61" s="196">
        <v>2.5384503549449784E-2</v>
      </c>
      <c r="G61" s="167"/>
      <c r="H61" s="196">
        <v>2.4E-2</v>
      </c>
      <c r="I61" s="167"/>
      <c r="J61" s="196">
        <v>3.5370058448210763E-2</v>
      </c>
    </row>
    <row r="62" spans="1:11" ht="18.75" customHeight="1" thickTop="1" x14ac:dyDescent="0.25">
      <c r="B62" s="199"/>
      <c r="C62" s="199"/>
      <c r="D62" s="109"/>
      <c r="E62" s="199"/>
      <c r="F62" s="109"/>
      <c r="G62" s="199"/>
      <c r="H62" s="109"/>
      <c r="I62" s="199"/>
      <c r="J62" s="109"/>
    </row>
    <row r="63" spans="1:11" s="48" customFormat="1" ht="18.75" customHeight="1" x14ac:dyDescent="0.25">
      <c r="A63" s="53"/>
      <c r="B63" s="11"/>
      <c r="C63" s="51"/>
      <c r="D63" s="50"/>
      <c r="E63" s="51"/>
      <c r="F63" s="50"/>
      <c r="G63" s="51"/>
      <c r="H63" s="55"/>
      <c r="I63" s="51"/>
      <c r="J63" s="55"/>
    </row>
    <row r="64" spans="1:11" ht="18.75" customHeight="1" x14ac:dyDescent="0.25">
      <c r="B64" s="166"/>
      <c r="C64" s="86"/>
      <c r="D64" s="166"/>
      <c r="E64" s="86"/>
      <c r="F64" s="166"/>
      <c r="G64" s="165"/>
      <c r="H64" s="166"/>
      <c r="I64" s="86"/>
      <c r="J64" s="166"/>
      <c r="K64" s="166"/>
    </row>
  </sheetData>
  <mergeCells count="18">
    <mergeCell ref="D46:F46"/>
    <mergeCell ref="H46:J46"/>
    <mergeCell ref="D49:J49"/>
    <mergeCell ref="D7:F7"/>
    <mergeCell ref="H7:J7"/>
    <mergeCell ref="D9:J9"/>
    <mergeCell ref="D47:F47"/>
    <mergeCell ref="H47:J47"/>
    <mergeCell ref="D44:F44"/>
    <mergeCell ref="H44:J44"/>
    <mergeCell ref="D45:F45"/>
    <mergeCell ref="H45:J45"/>
    <mergeCell ref="D4:F4"/>
    <mergeCell ref="H4:J4"/>
    <mergeCell ref="D6:F6"/>
    <mergeCell ref="H6:J6"/>
    <mergeCell ref="D5:F5"/>
    <mergeCell ref="H5:J5"/>
  </mergeCells>
  <phoneticPr fontId="9" type="noConversion"/>
  <pageMargins left="0.8" right="0.7" top="0.48" bottom="0.5" header="0.5" footer="0.5"/>
  <pageSetup paperSize="9" scale="76" firstPageNumber="5" fitToHeight="2" orientation="portrait" useFirstPageNumber="1" r:id="rId1"/>
  <headerFooter alignWithMargins="0">
    <oddFooter>&amp;L   The accompanying notes form an integral part of the interim financial statements.
&amp;C&amp;P</oddFooter>
  </headerFooter>
  <rowBreaks count="1" manualBreakCount="1">
    <brk id="4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C2AD7-24D4-4EB6-824F-07AC58FA4C60}">
  <dimension ref="A1:S65"/>
  <sheetViews>
    <sheetView zoomScaleNormal="100" zoomScaleSheetLayoutView="90" workbookViewId="0">
      <selection activeCell="B3" sqref="B3"/>
    </sheetView>
  </sheetViews>
  <sheetFormatPr defaultColWidth="9.21875" defaultRowHeight="13.8" x14ac:dyDescent="0.25"/>
  <cols>
    <col min="1" max="1" width="45.77734375" style="43" customWidth="1"/>
    <col min="2" max="2" width="6.33203125" style="46" customWidth="1"/>
    <col min="3" max="3" width="1.77734375" style="48" customWidth="1"/>
    <col min="4" max="4" width="14.109375" style="46" customWidth="1"/>
    <col min="5" max="5" width="1.77734375" style="48" customWidth="1"/>
    <col min="6" max="6" width="14.109375" style="46" customWidth="1"/>
    <col min="7" max="7" width="1.77734375" style="39" customWidth="1"/>
    <col min="8" max="8" width="14.109375" style="46" customWidth="1"/>
    <col min="9" max="9" width="1.77734375" style="48" customWidth="1"/>
    <col min="10" max="10" width="14.109375" style="46" customWidth="1"/>
    <col min="11" max="16384" width="9.21875" style="46"/>
  </cols>
  <sheetData>
    <row r="1" spans="1:10" ht="18.75" customHeight="1" x14ac:dyDescent="0.3">
      <c r="A1" s="32" t="s">
        <v>79</v>
      </c>
    </row>
    <row r="2" spans="1:10" ht="18.75" customHeight="1" x14ac:dyDescent="0.3">
      <c r="A2" s="33" t="s">
        <v>141</v>
      </c>
    </row>
    <row r="3" spans="1:10" ht="18.75" customHeight="1" x14ac:dyDescent="0.25">
      <c r="A3" s="62"/>
    </row>
    <row r="4" spans="1:10" ht="18.45" customHeight="1" x14ac:dyDescent="0.25">
      <c r="C4" s="46"/>
      <c r="D4" s="227" t="s">
        <v>0</v>
      </c>
      <c r="E4" s="227"/>
      <c r="F4" s="227"/>
      <c r="H4" s="227" t="s">
        <v>36</v>
      </c>
      <c r="I4" s="227"/>
      <c r="J4" s="227"/>
    </row>
    <row r="5" spans="1:10" ht="18.45" customHeight="1" x14ac:dyDescent="0.25">
      <c r="B5" s="206"/>
      <c r="C5" s="206"/>
      <c r="D5" s="227" t="s">
        <v>35</v>
      </c>
      <c r="E5" s="227"/>
      <c r="F5" s="227"/>
      <c r="G5" s="25"/>
      <c r="H5" s="227" t="s">
        <v>35</v>
      </c>
      <c r="I5" s="227"/>
      <c r="J5" s="227"/>
    </row>
    <row r="6" spans="1:10" ht="18.45" customHeight="1" x14ac:dyDescent="0.25">
      <c r="B6" s="206"/>
      <c r="C6" s="206"/>
      <c r="D6" s="229" t="s">
        <v>215</v>
      </c>
      <c r="E6" s="229"/>
      <c r="F6" s="229"/>
      <c r="G6" s="25"/>
      <c r="H6" s="229" t="s">
        <v>215</v>
      </c>
      <c r="I6" s="229"/>
      <c r="J6" s="229"/>
    </row>
    <row r="7" spans="1:10" ht="18.45" customHeight="1" x14ac:dyDescent="0.25">
      <c r="B7" s="206"/>
      <c r="C7" s="206"/>
      <c r="D7" s="230" t="s">
        <v>213</v>
      </c>
      <c r="E7" s="231"/>
      <c r="F7" s="231"/>
      <c r="G7" s="25"/>
      <c r="H7" s="230" t="s">
        <v>213</v>
      </c>
      <c r="I7" s="231"/>
      <c r="J7" s="231"/>
    </row>
    <row r="8" spans="1:10" ht="18.45" customHeight="1" x14ac:dyDescent="0.25">
      <c r="B8" s="205" t="s">
        <v>2</v>
      </c>
      <c r="C8" s="207"/>
      <c r="D8" s="206">
        <v>2021</v>
      </c>
      <c r="E8" s="207"/>
      <c r="F8" s="206">
        <v>2020</v>
      </c>
      <c r="H8" s="206">
        <v>2021</v>
      </c>
      <c r="I8" s="207"/>
      <c r="J8" s="206">
        <v>2020</v>
      </c>
    </row>
    <row r="9" spans="1:10" ht="18.45" customHeight="1" x14ac:dyDescent="0.25">
      <c r="B9" s="205"/>
      <c r="C9" s="205"/>
      <c r="D9" s="226" t="s">
        <v>139</v>
      </c>
      <c r="E9" s="226"/>
      <c r="F9" s="226"/>
      <c r="G9" s="226"/>
      <c r="H9" s="226"/>
      <c r="I9" s="226"/>
      <c r="J9" s="226"/>
    </row>
    <row r="10" spans="1:10" ht="18.45" customHeight="1" x14ac:dyDescent="0.3">
      <c r="A10" s="35" t="s">
        <v>76</v>
      </c>
      <c r="B10" s="205"/>
    </row>
    <row r="11" spans="1:10" ht="18.45" customHeight="1" x14ac:dyDescent="0.25">
      <c r="A11" s="43" t="s">
        <v>89</v>
      </c>
      <c r="B11" s="205">
        <v>3</v>
      </c>
      <c r="D11" s="102">
        <v>803123</v>
      </c>
      <c r="E11" s="102"/>
      <c r="F11" s="102">
        <v>506414</v>
      </c>
      <c r="G11" s="102"/>
      <c r="H11" s="102">
        <v>435684</v>
      </c>
      <c r="I11" s="102"/>
      <c r="J11" s="102">
        <v>456804</v>
      </c>
    </row>
    <row r="12" spans="1:10" ht="18.45" customHeight="1" x14ac:dyDescent="0.25">
      <c r="A12" s="43" t="s">
        <v>90</v>
      </c>
      <c r="B12" s="205"/>
      <c r="C12" s="109"/>
      <c r="D12" s="102">
        <v>411568</v>
      </c>
      <c r="E12" s="102"/>
      <c r="F12" s="102">
        <v>398867</v>
      </c>
      <c r="G12" s="102"/>
      <c r="H12" s="102">
        <v>9914</v>
      </c>
      <c r="I12" s="102"/>
      <c r="J12" s="102">
        <v>0</v>
      </c>
    </row>
    <row r="13" spans="1:10" ht="18.45" customHeight="1" x14ac:dyDescent="0.25">
      <c r="A13" s="43" t="s">
        <v>92</v>
      </c>
      <c r="B13" s="205"/>
      <c r="C13" s="109"/>
      <c r="D13" s="102">
        <v>172363</v>
      </c>
      <c r="E13" s="102"/>
      <c r="F13" s="102">
        <v>118852</v>
      </c>
      <c r="G13" s="102"/>
      <c r="H13" s="102">
        <v>171650</v>
      </c>
      <c r="I13" s="102"/>
      <c r="J13" s="102">
        <v>118852</v>
      </c>
    </row>
    <row r="14" spans="1:10" ht="18.45" customHeight="1" x14ac:dyDescent="0.25">
      <c r="A14" s="43" t="s">
        <v>93</v>
      </c>
      <c r="B14" s="205"/>
      <c r="C14" s="109"/>
      <c r="D14" s="102">
        <v>25703</v>
      </c>
      <c r="E14" s="102"/>
      <c r="F14" s="102">
        <v>52846</v>
      </c>
      <c r="G14" s="102"/>
      <c r="H14" s="102">
        <v>25703</v>
      </c>
      <c r="I14" s="102"/>
      <c r="J14" s="102">
        <v>52846</v>
      </c>
    </row>
    <row r="15" spans="1:10" ht="18.45" customHeight="1" x14ac:dyDescent="0.25">
      <c r="A15" s="43" t="s">
        <v>19</v>
      </c>
      <c r="B15" s="205">
        <v>3</v>
      </c>
      <c r="C15" s="109"/>
      <c r="D15" s="102">
        <v>31628</v>
      </c>
      <c r="E15" s="102"/>
      <c r="F15" s="102">
        <v>40720</v>
      </c>
      <c r="G15" s="102"/>
      <c r="H15" s="102">
        <v>32453</v>
      </c>
      <c r="I15" s="102"/>
      <c r="J15" s="102">
        <v>40083</v>
      </c>
    </row>
    <row r="16" spans="1:10" ht="18.45" customHeight="1" x14ac:dyDescent="0.25">
      <c r="A16" s="30" t="s">
        <v>77</v>
      </c>
      <c r="B16" s="205">
        <v>11</v>
      </c>
      <c r="C16" s="14"/>
      <c r="D16" s="28">
        <f>SUM(D11:D15)</f>
        <v>1444385</v>
      </c>
      <c r="E16" s="14"/>
      <c r="F16" s="28">
        <f>SUM(F11:F15)</f>
        <v>1117699</v>
      </c>
      <c r="G16" s="14"/>
      <c r="H16" s="28">
        <f>SUM(H11:H15)</f>
        <v>675404</v>
      </c>
      <c r="I16" s="14"/>
      <c r="J16" s="28">
        <f>SUM(J11:J15)</f>
        <v>668585</v>
      </c>
    </row>
    <row r="17" spans="1:17" ht="18.45" customHeight="1" x14ac:dyDescent="0.25">
      <c r="B17" s="205"/>
      <c r="C17" s="41"/>
      <c r="D17" s="45"/>
      <c r="E17" s="41"/>
      <c r="F17" s="45"/>
      <c r="G17" s="49"/>
      <c r="H17" s="45"/>
      <c r="I17" s="41"/>
      <c r="J17" s="45"/>
    </row>
    <row r="18" spans="1:17" ht="18.45" customHeight="1" x14ac:dyDescent="0.3">
      <c r="A18" s="35" t="s">
        <v>20</v>
      </c>
      <c r="B18" s="205"/>
      <c r="C18" s="41"/>
      <c r="D18" s="45"/>
      <c r="E18" s="41"/>
      <c r="F18" s="45"/>
      <c r="G18" s="49"/>
      <c r="H18" s="45"/>
      <c r="I18" s="41"/>
      <c r="J18" s="45"/>
    </row>
    <row r="19" spans="1:17" ht="18.45" customHeight="1" x14ac:dyDescent="0.25">
      <c r="A19" s="43" t="s">
        <v>91</v>
      </c>
      <c r="B19" s="205">
        <v>3</v>
      </c>
      <c r="C19" s="111"/>
      <c r="D19" s="102">
        <v>529526</v>
      </c>
      <c r="E19" s="102"/>
      <c r="F19" s="102">
        <v>326756</v>
      </c>
      <c r="G19" s="102"/>
      <c r="H19" s="102">
        <v>295503</v>
      </c>
      <c r="I19" s="102"/>
      <c r="J19" s="102">
        <v>320716</v>
      </c>
    </row>
    <row r="20" spans="1:17" ht="18.45" customHeight="1" x14ac:dyDescent="0.25">
      <c r="A20" s="43" t="s">
        <v>96</v>
      </c>
      <c r="B20" s="205">
        <v>3</v>
      </c>
      <c r="C20" s="111"/>
      <c r="D20" s="102">
        <v>244551</v>
      </c>
      <c r="E20" s="102"/>
      <c r="F20" s="102">
        <v>240225</v>
      </c>
      <c r="G20" s="102"/>
      <c r="H20" s="102">
        <v>8927</v>
      </c>
      <c r="I20" s="102"/>
      <c r="J20" s="102">
        <v>0</v>
      </c>
    </row>
    <row r="21" spans="1:17" ht="18.45" customHeight="1" x14ac:dyDescent="0.25">
      <c r="A21" s="43" t="s">
        <v>97</v>
      </c>
      <c r="B21" s="205"/>
      <c r="C21" s="111"/>
      <c r="D21" s="102">
        <v>65692</v>
      </c>
      <c r="E21" s="102"/>
      <c r="F21" s="102">
        <v>54727</v>
      </c>
      <c r="G21" s="102"/>
      <c r="H21" s="102">
        <v>65672</v>
      </c>
      <c r="I21" s="102"/>
      <c r="J21" s="102">
        <v>54727</v>
      </c>
    </row>
    <row r="22" spans="1:17" ht="18.45" customHeight="1" x14ac:dyDescent="0.25">
      <c r="A22" s="43" t="s">
        <v>94</v>
      </c>
      <c r="B22" s="205"/>
      <c r="C22" s="109"/>
      <c r="D22" s="102">
        <v>214833</v>
      </c>
      <c r="E22" s="102"/>
      <c r="F22" s="102">
        <v>212434</v>
      </c>
      <c r="G22" s="102"/>
      <c r="H22" s="102">
        <v>44335</v>
      </c>
      <c r="I22" s="102"/>
      <c r="J22" s="102">
        <v>42586</v>
      </c>
    </row>
    <row r="23" spans="1:17" ht="18.45" customHeight="1" x14ac:dyDescent="0.25">
      <c r="A23" s="43" t="s">
        <v>38</v>
      </c>
      <c r="B23" s="205">
        <v>3</v>
      </c>
      <c r="C23" s="109"/>
      <c r="D23" s="102">
        <v>173627</v>
      </c>
      <c r="E23" s="102"/>
      <c r="F23" s="102">
        <v>163720</v>
      </c>
      <c r="G23" s="102"/>
      <c r="H23" s="102">
        <v>118564</v>
      </c>
      <c r="I23" s="102"/>
      <c r="J23" s="102">
        <v>120471</v>
      </c>
      <c r="K23" s="111"/>
      <c r="L23" s="111"/>
      <c r="M23" s="111"/>
      <c r="N23" s="111"/>
      <c r="O23" s="111"/>
      <c r="P23" s="111"/>
      <c r="Q23" s="111"/>
    </row>
    <row r="24" spans="1:17" ht="18.45" customHeight="1" x14ac:dyDescent="0.25">
      <c r="A24" s="30" t="s">
        <v>21</v>
      </c>
      <c r="B24" s="205"/>
      <c r="C24" s="109"/>
      <c r="D24" s="122">
        <f>SUM(D19:D23)</f>
        <v>1228229</v>
      </c>
      <c r="E24" s="102"/>
      <c r="F24" s="122">
        <f>SUM(F19:F23)</f>
        <v>997862</v>
      </c>
      <c r="G24" s="102"/>
      <c r="H24" s="122">
        <f>SUM(H19:H23)</f>
        <v>533001</v>
      </c>
      <c r="I24" s="102"/>
      <c r="J24" s="122">
        <f>SUM(J19:J23)</f>
        <v>538500</v>
      </c>
      <c r="K24" s="111"/>
      <c r="L24" s="111"/>
      <c r="M24" s="111"/>
      <c r="N24" s="111"/>
      <c r="O24" s="111"/>
      <c r="P24" s="111"/>
      <c r="Q24" s="111"/>
    </row>
    <row r="25" spans="1:17" ht="18.45" customHeight="1" x14ac:dyDescent="0.25">
      <c r="B25" s="205"/>
      <c r="C25" s="109"/>
      <c r="D25" s="102"/>
      <c r="E25" s="102"/>
      <c r="F25" s="102"/>
      <c r="G25" s="102"/>
      <c r="H25" s="102"/>
      <c r="I25" s="102"/>
      <c r="J25" s="102"/>
      <c r="K25" s="111"/>
      <c r="L25" s="111"/>
      <c r="M25" s="111"/>
      <c r="N25" s="111"/>
      <c r="O25" s="111"/>
      <c r="P25" s="111"/>
      <c r="Q25" s="111"/>
    </row>
    <row r="26" spans="1:17" ht="18.45" customHeight="1" x14ac:dyDescent="0.25">
      <c r="A26" s="30" t="s">
        <v>176</v>
      </c>
      <c r="B26" s="205"/>
      <c r="C26" s="109"/>
      <c r="D26" s="123">
        <f>D16-D24</f>
        <v>216156</v>
      </c>
      <c r="E26" s="102"/>
      <c r="F26" s="123">
        <f>F16-F24</f>
        <v>119837</v>
      </c>
      <c r="G26" s="102"/>
      <c r="H26" s="123">
        <f>H16-H24</f>
        <v>142403</v>
      </c>
      <c r="I26" s="102"/>
      <c r="J26" s="123">
        <f>J16-J24</f>
        <v>130085</v>
      </c>
      <c r="K26" s="111"/>
      <c r="L26" s="111"/>
      <c r="M26" s="111"/>
      <c r="N26" s="111"/>
      <c r="O26" s="111"/>
      <c r="P26" s="111"/>
      <c r="Q26" s="111"/>
    </row>
    <row r="27" spans="1:17" ht="18.45" customHeight="1" x14ac:dyDescent="0.25">
      <c r="A27" s="43" t="s">
        <v>39</v>
      </c>
      <c r="B27" s="205">
        <v>3</v>
      </c>
      <c r="C27" s="109"/>
      <c r="D27" s="102">
        <v>-23716</v>
      </c>
      <c r="E27" s="102"/>
      <c r="F27" s="102">
        <v>-17817</v>
      </c>
      <c r="G27" s="102"/>
      <c r="H27" s="102">
        <v>-12947</v>
      </c>
      <c r="I27" s="102"/>
      <c r="J27" s="102">
        <v>-7569</v>
      </c>
      <c r="K27" s="111"/>
      <c r="L27" s="111"/>
      <c r="M27" s="111"/>
      <c r="N27" s="111"/>
      <c r="O27" s="111"/>
      <c r="P27" s="111"/>
      <c r="Q27" s="111"/>
    </row>
    <row r="28" spans="1:17" ht="18.45" customHeight="1" x14ac:dyDescent="0.25">
      <c r="A28" s="43" t="s">
        <v>95</v>
      </c>
      <c r="B28" s="205"/>
      <c r="C28" s="109"/>
      <c r="D28" s="102">
        <v>-17649</v>
      </c>
      <c r="E28" s="102"/>
      <c r="F28" s="102">
        <v>-47662</v>
      </c>
      <c r="G28" s="102"/>
      <c r="H28" s="102">
        <v>-17649</v>
      </c>
      <c r="I28" s="102"/>
      <c r="J28" s="102">
        <v>-47662</v>
      </c>
      <c r="K28" s="111"/>
      <c r="L28" s="111"/>
      <c r="M28" s="111"/>
      <c r="N28" s="111"/>
      <c r="O28" s="111"/>
      <c r="P28" s="111"/>
      <c r="Q28" s="111"/>
    </row>
    <row r="29" spans="1:17" ht="18.45" customHeight="1" x14ac:dyDescent="0.25">
      <c r="A29" s="43" t="s">
        <v>190</v>
      </c>
      <c r="B29" s="219"/>
      <c r="C29" s="109"/>
      <c r="D29" s="102">
        <v>2931</v>
      </c>
      <c r="E29" s="102"/>
      <c r="F29" s="102">
        <v>29263</v>
      </c>
      <c r="G29" s="102"/>
      <c r="H29" s="102">
        <v>3738</v>
      </c>
      <c r="I29" s="102"/>
      <c r="J29" s="102">
        <v>29263</v>
      </c>
      <c r="K29" s="111"/>
      <c r="L29" s="111"/>
      <c r="M29" s="111"/>
      <c r="N29" s="111"/>
      <c r="O29" s="111"/>
      <c r="P29" s="111"/>
      <c r="Q29" s="111"/>
    </row>
    <row r="30" spans="1:17" ht="18.45" customHeight="1" x14ac:dyDescent="0.25">
      <c r="A30" s="43" t="s">
        <v>202</v>
      </c>
      <c r="B30" s="219"/>
      <c r="C30" s="109"/>
      <c r="D30" s="102"/>
      <c r="E30" s="102"/>
      <c r="F30" s="102"/>
      <c r="G30" s="102"/>
      <c r="H30" s="102"/>
      <c r="I30" s="102"/>
      <c r="J30" s="102"/>
      <c r="K30" s="111"/>
      <c r="L30" s="111"/>
      <c r="M30" s="111"/>
      <c r="N30" s="111"/>
      <c r="O30" s="111"/>
      <c r="P30" s="111"/>
      <c r="Q30" s="111"/>
    </row>
    <row r="31" spans="1:17" ht="18.45" customHeight="1" x14ac:dyDescent="0.25">
      <c r="A31" s="43" t="s">
        <v>198</v>
      </c>
      <c r="B31" s="205"/>
      <c r="C31" s="109"/>
      <c r="D31" s="118">
        <v>1472</v>
      </c>
      <c r="E31" s="102"/>
      <c r="F31" s="118">
        <v>0</v>
      </c>
      <c r="G31" s="102"/>
      <c r="H31" s="118">
        <v>0</v>
      </c>
      <c r="I31" s="102"/>
      <c r="J31" s="118">
        <v>0</v>
      </c>
      <c r="K31" s="111"/>
      <c r="L31" s="111"/>
      <c r="M31" s="111"/>
      <c r="N31" s="111"/>
      <c r="O31" s="111"/>
      <c r="P31" s="111"/>
      <c r="Q31" s="111"/>
    </row>
    <row r="32" spans="1:17" ht="18.45" customHeight="1" x14ac:dyDescent="0.25">
      <c r="A32" s="30" t="s">
        <v>177</v>
      </c>
      <c r="B32" s="205">
        <v>11</v>
      </c>
      <c r="C32" s="14"/>
      <c r="D32" s="14">
        <f>SUM(D26:D31)</f>
        <v>179194</v>
      </c>
      <c r="E32" s="14"/>
      <c r="F32" s="14">
        <f>SUM(F26:F31)</f>
        <v>83621</v>
      </c>
      <c r="G32" s="14"/>
      <c r="H32" s="14">
        <f>SUM(H26:H31)</f>
        <v>115545</v>
      </c>
      <c r="I32" s="14"/>
      <c r="J32" s="14">
        <f>SUM(J26:J31)</f>
        <v>104117</v>
      </c>
    </row>
    <row r="33" spans="1:19" ht="18.45" customHeight="1" x14ac:dyDescent="0.25">
      <c r="A33" s="43" t="s">
        <v>59</v>
      </c>
      <c r="B33" s="205"/>
      <c r="C33" s="109"/>
      <c r="D33" s="102">
        <v>-28657</v>
      </c>
      <c r="E33" s="102"/>
      <c r="F33" s="102">
        <v>-16681</v>
      </c>
      <c r="G33" s="102"/>
      <c r="H33" s="102">
        <v>-23369</v>
      </c>
      <c r="I33" s="102"/>
      <c r="J33" s="102">
        <v>-20734</v>
      </c>
      <c r="M33" s="108"/>
      <c r="N33" s="108"/>
      <c r="O33" s="108"/>
      <c r="P33" s="108"/>
      <c r="Q33" s="108"/>
      <c r="R33" s="108"/>
      <c r="S33" s="108"/>
    </row>
    <row r="34" spans="1:19" s="37" customFormat="1" ht="18.45" customHeight="1" thickBot="1" x14ac:dyDescent="0.3">
      <c r="A34" s="30" t="s">
        <v>178</v>
      </c>
      <c r="B34" s="205"/>
      <c r="C34" s="14"/>
      <c r="D34" s="52">
        <f>SUM(D32:D33)</f>
        <v>150537</v>
      </c>
      <c r="E34" s="14"/>
      <c r="F34" s="52">
        <f>SUM(F32:F33)</f>
        <v>66940</v>
      </c>
      <c r="G34" s="14"/>
      <c r="H34" s="52">
        <f>SUM(H32:H33)</f>
        <v>92176</v>
      </c>
      <c r="I34" s="14"/>
      <c r="J34" s="52">
        <f>SUM(J32:J33)</f>
        <v>83383</v>
      </c>
    </row>
    <row r="35" spans="1:19" s="37" customFormat="1" ht="18.45" customHeight="1" thickTop="1" x14ac:dyDescent="0.25">
      <c r="A35" s="30"/>
      <c r="B35" s="205"/>
      <c r="C35" s="14"/>
      <c r="D35" s="14"/>
      <c r="E35" s="14"/>
      <c r="F35" s="14"/>
      <c r="G35" s="14"/>
      <c r="H35" s="14"/>
      <c r="I35" s="14"/>
      <c r="J35" s="14"/>
    </row>
    <row r="36" spans="1:19" s="37" customFormat="1" ht="18.45" customHeight="1" x14ac:dyDescent="0.25">
      <c r="A36" s="30" t="s">
        <v>70</v>
      </c>
      <c r="B36" s="205"/>
      <c r="C36" s="14"/>
      <c r="D36" s="14"/>
      <c r="E36" s="14"/>
      <c r="F36" s="14"/>
      <c r="G36" s="14"/>
      <c r="H36" s="14"/>
      <c r="I36" s="14"/>
      <c r="J36" s="14"/>
    </row>
    <row r="37" spans="1:19" s="37" customFormat="1" ht="18.45" customHeight="1" x14ac:dyDescent="0.25">
      <c r="A37" s="30" t="s">
        <v>179</v>
      </c>
      <c r="B37" s="205"/>
      <c r="C37" s="14"/>
      <c r="D37" s="164">
        <v>0</v>
      </c>
      <c r="E37" s="14"/>
      <c r="F37" s="164">
        <v>0</v>
      </c>
      <c r="G37" s="101"/>
      <c r="H37" s="164">
        <v>0</v>
      </c>
      <c r="I37" s="101"/>
      <c r="J37" s="164">
        <v>0</v>
      </c>
    </row>
    <row r="38" spans="1:19" s="37" customFormat="1" ht="18.45" customHeight="1" x14ac:dyDescent="0.25">
      <c r="A38" s="30"/>
      <c r="B38" s="205"/>
      <c r="C38" s="14"/>
      <c r="D38" s="123"/>
      <c r="E38" s="14"/>
      <c r="F38" s="123"/>
      <c r="G38" s="101"/>
      <c r="H38" s="123"/>
      <c r="I38" s="101"/>
      <c r="J38" s="123"/>
    </row>
    <row r="39" spans="1:19" ht="18.45" customHeight="1" thickBot="1" x14ac:dyDescent="0.3">
      <c r="A39" s="37" t="s">
        <v>146</v>
      </c>
      <c r="B39" s="205"/>
      <c r="C39" s="14"/>
      <c r="D39" s="29">
        <f>D34</f>
        <v>150537</v>
      </c>
      <c r="E39" s="14"/>
      <c r="F39" s="29">
        <f>F34</f>
        <v>66940</v>
      </c>
      <c r="G39" s="14"/>
      <c r="H39" s="29">
        <f>H34</f>
        <v>92176</v>
      </c>
      <c r="I39" s="14"/>
      <c r="J39" s="29">
        <f>J34</f>
        <v>83383</v>
      </c>
    </row>
    <row r="40" spans="1:19" ht="18.45" customHeight="1" thickTop="1" x14ac:dyDescent="0.25">
      <c r="A40" s="46"/>
      <c r="B40" s="205"/>
      <c r="C40" s="41"/>
      <c r="D40" s="41"/>
      <c r="E40" s="41"/>
      <c r="F40" s="41"/>
      <c r="G40" s="49"/>
      <c r="H40" s="41"/>
      <c r="I40" s="41"/>
      <c r="J40" s="41"/>
    </row>
    <row r="41" spans="1:19" ht="18.75" customHeight="1" x14ac:dyDescent="0.3">
      <c r="A41" s="32" t="s">
        <v>79</v>
      </c>
    </row>
    <row r="42" spans="1:19" ht="18.75" customHeight="1" x14ac:dyDescent="0.3">
      <c r="A42" s="33" t="s">
        <v>141</v>
      </c>
    </row>
    <row r="43" spans="1:19" ht="18.75" customHeight="1" x14ac:dyDescent="0.25">
      <c r="A43" s="62"/>
    </row>
    <row r="44" spans="1:19" ht="18.75" customHeight="1" x14ac:dyDescent="0.25">
      <c r="C44" s="46"/>
      <c r="D44" s="227" t="s">
        <v>0</v>
      </c>
      <c r="E44" s="227"/>
      <c r="F44" s="227"/>
      <c r="H44" s="227" t="s">
        <v>36</v>
      </c>
      <c r="I44" s="227"/>
      <c r="J44" s="227"/>
    </row>
    <row r="45" spans="1:19" ht="18.75" customHeight="1" x14ac:dyDescent="0.25">
      <c r="B45" s="206"/>
      <c r="C45" s="206"/>
      <c r="D45" s="227" t="s">
        <v>35</v>
      </c>
      <c r="E45" s="227"/>
      <c r="F45" s="227"/>
      <c r="G45" s="25"/>
      <c r="H45" s="227" t="s">
        <v>35</v>
      </c>
      <c r="I45" s="227"/>
      <c r="J45" s="227"/>
    </row>
    <row r="46" spans="1:19" ht="18.75" customHeight="1" x14ac:dyDescent="0.25">
      <c r="B46" s="206"/>
      <c r="C46" s="206"/>
      <c r="D46" s="229" t="s">
        <v>215</v>
      </c>
      <c r="E46" s="229"/>
      <c r="F46" s="229"/>
      <c r="G46" s="25"/>
      <c r="H46" s="229" t="s">
        <v>215</v>
      </c>
      <c r="I46" s="229"/>
      <c r="J46" s="229"/>
    </row>
    <row r="47" spans="1:19" ht="18.75" customHeight="1" x14ac:dyDescent="0.25">
      <c r="B47" s="206"/>
      <c r="C47" s="206"/>
      <c r="D47" s="230" t="s">
        <v>213</v>
      </c>
      <c r="E47" s="231"/>
      <c r="F47" s="231"/>
      <c r="G47" s="25"/>
      <c r="H47" s="230" t="s">
        <v>213</v>
      </c>
      <c r="I47" s="231"/>
      <c r="J47" s="231"/>
    </row>
    <row r="48" spans="1:19" ht="18.75" customHeight="1" x14ac:dyDescent="0.25">
      <c r="B48" s="205" t="s">
        <v>2</v>
      </c>
      <c r="C48" s="207"/>
      <c r="D48" s="206">
        <v>2021</v>
      </c>
      <c r="E48" s="207"/>
      <c r="F48" s="206">
        <v>2020</v>
      </c>
      <c r="H48" s="206">
        <v>2021</v>
      </c>
      <c r="I48" s="207"/>
      <c r="J48" s="206">
        <v>2020</v>
      </c>
    </row>
    <row r="49" spans="1:12" ht="18.75" customHeight="1" x14ac:dyDescent="0.25">
      <c r="B49" s="205"/>
      <c r="C49" s="205"/>
      <c r="D49" s="226" t="s">
        <v>139</v>
      </c>
      <c r="E49" s="226"/>
      <c r="F49" s="226"/>
      <c r="G49" s="226"/>
      <c r="H49" s="226"/>
      <c r="I49" s="226"/>
      <c r="J49" s="226"/>
    </row>
    <row r="50" spans="1:12" s="37" customFormat="1" ht="18.75" customHeight="1" x14ac:dyDescent="0.3">
      <c r="A50" s="30" t="s">
        <v>128</v>
      </c>
      <c r="B50" s="97"/>
      <c r="C50" s="97"/>
      <c r="D50" s="97"/>
      <c r="E50" s="97"/>
      <c r="F50" s="97"/>
      <c r="G50" s="97"/>
      <c r="H50" s="97"/>
      <c r="I50" s="97"/>
      <c r="J50" s="97"/>
    </row>
    <row r="51" spans="1:12" ht="18.75" customHeight="1" x14ac:dyDescent="0.25">
      <c r="A51" s="43" t="s">
        <v>98</v>
      </c>
      <c r="B51" s="205"/>
      <c r="C51" s="205"/>
      <c r="D51" s="109">
        <f>D53-D52</f>
        <v>136823</v>
      </c>
      <c r="E51" s="205"/>
      <c r="F51" s="109">
        <v>70262</v>
      </c>
      <c r="G51" s="205"/>
      <c r="H51" s="109">
        <f>H39</f>
        <v>92176</v>
      </c>
      <c r="I51" s="205"/>
      <c r="J51" s="109">
        <v>83383</v>
      </c>
    </row>
    <row r="52" spans="1:12" ht="18.75" customHeight="1" x14ac:dyDescent="0.25">
      <c r="A52" s="43" t="s">
        <v>99</v>
      </c>
      <c r="B52" s="205"/>
      <c r="C52" s="205"/>
      <c r="D52" s="113">
        <v>13714</v>
      </c>
      <c r="E52" s="205"/>
      <c r="F52" s="113">
        <v>-3322</v>
      </c>
      <c r="G52" s="205"/>
      <c r="H52" s="142">
        <v>0</v>
      </c>
      <c r="I52" s="205"/>
      <c r="J52" s="142">
        <v>0</v>
      </c>
    </row>
    <row r="53" spans="1:12" s="37" customFormat="1" ht="18.75" customHeight="1" thickBot="1" x14ac:dyDescent="0.35">
      <c r="A53" s="30" t="s">
        <v>178</v>
      </c>
      <c r="B53" s="97"/>
      <c r="C53" s="97"/>
      <c r="D53" s="225">
        <f>D34</f>
        <v>150537</v>
      </c>
      <c r="E53" s="97"/>
      <c r="F53" s="225">
        <f>F34</f>
        <v>66940</v>
      </c>
      <c r="G53" s="97"/>
      <c r="H53" s="29">
        <f>SUM(H51:H52)</f>
        <v>92176</v>
      </c>
      <c r="I53" s="97"/>
      <c r="J53" s="29">
        <f>J34</f>
        <v>83383</v>
      </c>
    </row>
    <row r="54" spans="1:12" ht="18.75" customHeight="1" thickTop="1" x14ac:dyDescent="0.25">
      <c r="B54" s="205"/>
      <c r="C54" s="205"/>
      <c r="D54" s="205"/>
      <c r="E54" s="205"/>
      <c r="F54" s="205"/>
      <c r="G54" s="205"/>
      <c r="H54" s="205"/>
      <c r="I54" s="205"/>
      <c r="J54" s="205"/>
    </row>
    <row r="55" spans="1:12" s="37" customFormat="1" ht="18.75" customHeight="1" x14ac:dyDescent="0.3">
      <c r="A55" s="30" t="s">
        <v>100</v>
      </c>
      <c r="B55" s="97"/>
      <c r="C55" s="97"/>
      <c r="D55" s="97"/>
      <c r="E55" s="97"/>
      <c r="F55" s="97"/>
      <c r="G55" s="97"/>
      <c r="H55" s="97"/>
      <c r="I55" s="97"/>
      <c r="J55" s="97"/>
    </row>
    <row r="56" spans="1:12" ht="18.75" customHeight="1" x14ac:dyDescent="0.25">
      <c r="A56" s="43" t="s">
        <v>98</v>
      </c>
      <c r="B56" s="205"/>
      <c r="C56" s="205"/>
      <c r="D56" s="109">
        <f>D58-D57</f>
        <v>136823</v>
      </c>
      <c r="E56" s="205"/>
      <c r="F56" s="109">
        <v>70262</v>
      </c>
      <c r="G56" s="205"/>
      <c r="H56" s="109">
        <f>H51</f>
        <v>92176</v>
      </c>
      <c r="I56" s="205"/>
      <c r="J56" s="109">
        <v>83383</v>
      </c>
    </row>
    <row r="57" spans="1:12" ht="18.75" customHeight="1" x14ac:dyDescent="0.25">
      <c r="A57" s="43" t="s">
        <v>99</v>
      </c>
      <c r="B57" s="205"/>
      <c r="C57" s="205"/>
      <c r="D57" s="113">
        <v>13714</v>
      </c>
      <c r="E57" s="205"/>
      <c r="F57" s="113">
        <v>-3322</v>
      </c>
      <c r="G57" s="205"/>
      <c r="H57" s="142">
        <v>0</v>
      </c>
      <c r="I57" s="205"/>
      <c r="J57" s="142">
        <v>0</v>
      </c>
    </row>
    <row r="58" spans="1:12" s="37" customFormat="1" ht="18.75" customHeight="1" thickBot="1" x14ac:dyDescent="0.35">
      <c r="A58" s="30" t="s">
        <v>146</v>
      </c>
      <c r="B58" s="97"/>
      <c r="C58" s="97"/>
      <c r="D58" s="225">
        <f>D39</f>
        <v>150537</v>
      </c>
      <c r="E58" s="97"/>
      <c r="F58" s="225">
        <f>F39</f>
        <v>66940</v>
      </c>
      <c r="G58" s="97"/>
      <c r="H58" s="29">
        <f>SUM(H56:H57)</f>
        <v>92176</v>
      </c>
      <c r="I58" s="97"/>
      <c r="J58" s="29">
        <f>J39</f>
        <v>83383</v>
      </c>
    </row>
    <row r="59" spans="1:12" ht="18.75" customHeight="1" thickTop="1" x14ac:dyDescent="0.25">
      <c r="B59" s="205"/>
      <c r="C59" s="205"/>
      <c r="D59" s="205"/>
      <c r="E59" s="205"/>
      <c r="F59" s="205"/>
      <c r="G59" s="205"/>
      <c r="H59" s="205"/>
      <c r="I59" s="205"/>
      <c r="J59" s="205"/>
    </row>
    <row r="60" spans="1:12" ht="18.75" customHeight="1" thickBot="1" x14ac:dyDescent="0.35">
      <c r="A60" s="35" t="s">
        <v>180</v>
      </c>
      <c r="B60" s="205">
        <v>12</v>
      </c>
      <c r="C60" s="205"/>
      <c r="D60" s="196">
        <v>0.13350000000000001</v>
      </c>
      <c r="E60" s="167"/>
      <c r="F60" s="196">
        <v>7.9125415393790893E-2</v>
      </c>
      <c r="G60" s="167"/>
      <c r="H60" s="196">
        <v>8.9899999999999994E-2</v>
      </c>
      <c r="I60" s="167"/>
      <c r="J60" s="196">
        <v>9.3901604164135191E-2</v>
      </c>
    </row>
    <row r="61" spans="1:12" ht="18.75" customHeight="1" thickTop="1" thickBot="1" x14ac:dyDescent="0.35">
      <c r="A61" s="30" t="s">
        <v>181</v>
      </c>
      <c r="B61" s="205">
        <v>12</v>
      </c>
      <c r="C61" s="205"/>
      <c r="D61" s="196">
        <v>0.13089999999999999</v>
      </c>
      <c r="E61" s="167"/>
      <c r="F61" s="196">
        <v>7.9125415393790893E-2</v>
      </c>
      <c r="G61" s="167"/>
      <c r="H61" s="196">
        <v>8.8200000000000001E-2</v>
      </c>
      <c r="I61" s="167"/>
      <c r="J61" s="196">
        <v>9.3901604164135191E-2</v>
      </c>
    </row>
    <row r="62" spans="1:12" ht="18.75" customHeight="1" thickTop="1" x14ac:dyDescent="0.25">
      <c r="B62" s="205"/>
      <c r="C62" s="205"/>
      <c r="D62" s="109"/>
      <c r="E62" s="205"/>
      <c r="F62" s="109"/>
      <c r="G62" s="205"/>
      <c r="H62" s="109"/>
      <c r="I62" s="205"/>
      <c r="J62" s="109"/>
    </row>
    <row r="63" spans="1:12" s="48" customFormat="1" ht="18.75" customHeight="1" x14ac:dyDescent="0.25">
      <c r="A63" s="53"/>
      <c r="B63" s="11"/>
      <c r="C63" s="51"/>
      <c r="D63" s="50"/>
      <c r="E63" s="51"/>
      <c r="F63" s="50"/>
      <c r="G63" s="51"/>
      <c r="H63" s="55"/>
      <c r="I63" s="51"/>
      <c r="J63" s="55"/>
    </row>
    <row r="64" spans="1:12" ht="18.75" customHeight="1" x14ac:dyDescent="0.25">
      <c r="B64" s="166"/>
      <c r="C64" s="86"/>
      <c r="D64" s="166"/>
      <c r="E64" s="86"/>
      <c r="F64" s="166"/>
      <c r="G64" s="165"/>
      <c r="H64" s="166"/>
      <c r="I64" s="86"/>
      <c r="J64" s="166"/>
      <c r="K64" s="166"/>
      <c r="L64" s="166"/>
    </row>
    <row r="65" spans="2:12" ht="18.75" customHeight="1" x14ac:dyDescent="0.25">
      <c r="B65" s="166"/>
      <c r="C65" s="86"/>
      <c r="D65" s="166"/>
      <c r="E65" s="86"/>
      <c r="F65" s="166"/>
      <c r="G65" s="165"/>
      <c r="H65" s="166"/>
      <c r="I65" s="86"/>
      <c r="J65" s="166"/>
      <c r="K65" s="166"/>
      <c r="L65" s="166"/>
    </row>
  </sheetData>
  <mergeCells count="18">
    <mergeCell ref="D45:F45"/>
    <mergeCell ref="H45:J45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4:F44"/>
    <mergeCell ref="H44:J44"/>
    <mergeCell ref="D46:F46"/>
    <mergeCell ref="H46:J46"/>
    <mergeCell ref="D47:F47"/>
    <mergeCell ref="H47:J47"/>
    <mergeCell ref="D49:J49"/>
  </mergeCells>
  <pageMargins left="0.7" right="0.7" top="0.75" bottom="0.75" header="0.3" footer="0.3"/>
  <pageSetup paperSize="9" scale="76" firstPageNumber="7" orientation="portrait" useFirstPageNumber="1" horizontalDpi="1200" verticalDpi="1200" r:id="rId1"/>
  <headerFooter>
    <oddFooter>&amp;L   The accompanying notes form an integral part of the interim financial statements.
&amp;C&amp;P</oddFooter>
  </headerFooter>
  <rowBreaks count="1" manualBreakCount="1">
    <brk id="4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4E412-9F27-498C-9290-A770CFF8D214}">
  <dimension ref="A1:U37"/>
  <sheetViews>
    <sheetView zoomScale="85" zoomScaleNormal="85" zoomScaleSheetLayoutView="90" workbookViewId="0">
      <selection activeCell="A21" sqref="A21"/>
    </sheetView>
  </sheetViews>
  <sheetFormatPr defaultColWidth="9.21875" defaultRowHeight="20.25" customHeight="1" x14ac:dyDescent="0.25"/>
  <cols>
    <col min="1" max="1" width="49.33203125" style="46" customWidth="1"/>
    <col min="2" max="2" width="6.21875" style="46" customWidth="1"/>
    <col min="3" max="3" width="1.77734375" style="46" customWidth="1"/>
    <col min="4" max="4" width="13.77734375" style="46" customWidth="1"/>
    <col min="5" max="5" width="1.77734375" style="46" customWidth="1"/>
    <col min="6" max="6" width="15.77734375" style="46" bestFit="1" customWidth="1"/>
    <col min="7" max="7" width="1.77734375" style="46" customWidth="1"/>
    <col min="8" max="8" width="14.33203125" style="46" customWidth="1"/>
    <col min="9" max="9" width="1.77734375" style="46" customWidth="1"/>
    <col min="10" max="10" width="14.33203125" style="46" customWidth="1"/>
    <col min="11" max="11" width="1.77734375" style="46" customWidth="1"/>
    <col min="12" max="12" width="13.109375" style="46" customWidth="1"/>
    <col min="13" max="13" width="1.77734375" style="46" customWidth="1"/>
    <col min="14" max="14" width="14.33203125" style="46" customWidth="1"/>
    <col min="15" max="15" width="1.77734375" style="46" customWidth="1"/>
    <col min="16" max="16" width="13.21875" style="46" customWidth="1"/>
    <col min="17" max="17" width="1.77734375" style="46" customWidth="1"/>
    <col min="18" max="18" width="13.88671875" style="46" customWidth="1"/>
    <col min="19" max="19" width="1.77734375" style="46" customWidth="1"/>
    <col min="20" max="20" width="13.6640625" style="46" customWidth="1"/>
    <col min="21" max="16384" width="9.21875" style="46"/>
  </cols>
  <sheetData>
    <row r="1" spans="1:20" s="91" customFormat="1" ht="20.25" customHeight="1" x14ac:dyDescent="0.4">
      <c r="A1" s="32" t="s">
        <v>79</v>
      </c>
      <c r="B1" s="90"/>
    </row>
    <row r="2" spans="1:20" s="16" customFormat="1" ht="20.25" customHeight="1" x14ac:dyDescent="0.3">
      <c r="A2" s="33" t="s">
        <v>143</v>
      </c>
      <c r="B2" s="33"/>
      <c r="F2" s="92"/>
      <c r="H2" s="92"/>
      <c r="J2" s="92"/>
    </row>
    <row r="4" spans="1:20" ht="20.25" customHeight="1" x14ac:dyDescent="0.25">
      <c r="A4" s="191"/>
      <c r="B4" s="191"/>
      <c r="C4" s="191"/>
      <c r="D4" s="227" t="s">
        <v>47</v>
      </c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</row>
    <row r="5" spans="1:20" ht="20.25" hidden="1" customHeight="1" x14ac:dyDescent="0.25">
      <c r="A5" s="191"/>
      <c r="B5" s="191"/>
      <c r="C5" s="190"/>
      <c r="E5" s="190"/>
      <c r="F5" s="190"/>
      <c r="G5" s="190"/>
      <c r="H5" s="190"/>
      <c r="I5" s="190"/>
      <c r="J5" s="190"/>
      <c r="K5" s="190"/>
      <c r="L5" s="232"/>
      <c r="M5" s="232"/>
      <c r="N5" s="232"/>
      <c r="O5" s="192"/>
      <c r="P5" s="192"/>
      <c r="Q5" s="192"/>
      <c r="R5" s="192"/>
      <c r="S5" s="192"/>
      <c r="T5" s="190"/>
    </row>
    <row r="6" spans="1:20" ht="20.25" customHeight="1" x14ac:dyDescent="0.25">
      <c r="A6" s="191"/>
      <c r="B6" s="191"/>
      <c r="C6" s="190"/>
      <c r="E6" s="190"/>
      <c r="F6" s="190"/>
      <c r="G6" s="190"/>
      <c r="H6" s="190"/>
      <c r="I6" s="190"/>
      <c r="J6" s="190"/>
      <c r="K6" s="190"/>
      <c r="L6" s="233" t="s">
        <v>42</v>
      </c>
      <c r="M6" s="233"/>
      <c r="N6" s="233"/>
      <c r="O6" s="192"/>
      <c r="P6" s="192"/>
      <c r="Q6" s="192"/>
      <c r="R6" s="192"/>
      <c r="S6" s="192"/>
      <c r="T6" s="190"/>
    </row>
    <row r="7" spans="1:20" ht="20.25" customHeight="1" x14ac:dyDescent="0.25">
      <c r="A7" s="191"/>
      <c r="B7" s="191"/>
      <c r="C7" s="190"/>
      <c r="E7" s="190"/>
      <c r="F7" s="190"/>
      <c r="G7" s="190"/>
      <c r="H7" s="190" t="s">
        <v>101</v>
      </c>
      <c r="I7" s="190"/>
      <c r="J7" s="190"/>
      <c r="K7" s="190"/>
      <c r="L7" s="192"/>
      <c r="M7" s="192"/>
      <c r="N7" s="192"/>
      <c r="O7" s="192"/>
      <c r="P7" s="192"/>
      <c r="Q7" s="192"/>
      <c r="R7" s="192"/>
      <c r="S7" s="192"/>
      <c r="T7" s="190"/>
    </row>
    <row r="8" spans="1:20" ht="20.25" customHeight="1" x14ac:dyDescent="0.25">
      <c r="A8" s="191"/>
      <c r="B8" s="191"/>
      <c r="C8" s="190"/>
      <c r="E8" s="190"/>
      <c r="F8" s="190"/>
      <c r="G8" s="190"/>
      <c r="H8" s="190" t="s">
        <v>102</v>
      </c>
      <c r="I8" s="190"/>
      <c r="J8" s="190"/>
      <c r="K8" s="190"/>
      <c r="L8" s="192"/>
      <c r="M8" s="192"/>
      <c r="N8" s="192"/>
      <c r="O8" s="192"/>
      <c r="P8" s="192" t="s">
        <v>106</v>
      </c>
      <c r="Q8" s="192"/>
      <c r="R8" s="192"/>
      <c r="S8" s="192"/>
      <c r="T8" s="190"/>
    </row>
    <row r="9" spans="1:20" ht="20.25" customHeight="1" x14ac:dyDescent="0.25">
      <c r="A9" s="191"/>
      <c r="B9" s="191"/>
      <c r="C9" s="190"/>
      <c r="D9" s="190" t="s">
        <v>32</v>
      </c>
      <c r="E9" s="190"/>
      <c r="H9" s="190" t="s">
        <v>103</v>
      </c>
      <c r="J9" s="190"/>
      <c r="L9" s="190"/>
      <c r="M9" s="190"/>
      <c r="P9" s="190" t="s">
        <v>107</v>
      </c>
      <c r="R9" s="190"/>
      <c r="T9" s="190"/>
    </row>
    <row r="10" spans="1:20" ht="20.25" customHeight="1" x14ac:dyDescent="0.25">
      <c r="A10" s="191"/>
      <c r="B10" s="191"/>
      <c r="C10" s="190"/>
      <c r="D10" s="190" t="s">
        <v>129</v>
      </c>
      <c r="E10" s="190"/>
      <c r="F10" s="190" t="s">
        <v>43</v>
      </c>
      <c r="H10" s="190" t="s">
        <v>104</v>
      </c>
      <c r="J10" s="190"/>
      <c r="L10" s="190" t="s">
        <v>48</v>
      </c>
      <c r="M10" s="190"/>
      <c r="P10" s="190" t="s">
        <v>108</v>
      </c>
      <c r="R10" s="190" t="s">
        <v>111</v>
      </c>
      <c r="T10" s="190" t="s">
        <v>29</v>
      </c>
    </row>
    <row r="11" spans="1:20" ht="20.25" customHeight="1" x14ac:dyDescent="0.25">
      <c r="A11" s="191"/>
      <c r="B11" s="56" t="s">
        <v>2</v>
      </c>
      <c r="C11" s="190"/>
      <c r="D11" s="190" t="s">
        <v>31</v>
      </c>
      <c r="E11" s="190"/>
      <c r="F11" s="190" t="s">
        <v>133</v>
      </c>
      <c r="G11" s="190"/>
      <c r="H11" s="190" t="s">
        <v>105</v>
      </c>
      <c r="I11" s="190"/>
      <c r="J11" s="190" t="s">
        <v>88</v>
      </c>
      <c r="K11" s="190"/>
      <c r="L11" s="190" t="s">
        <v>44</v>
      </c>
      <c r="M11" s="190"/>
      <c r="N11" s="190" t="s">
        <v>45</v>
      </c>
      <c r="O11" s="190"/>
      <c r="P11" s="190" t="s">
        <v>109</v>
      </c>
      <c r="Q11" s="190"/>
      <c r="R11" s="190" t="s">
        <v>110</v>
      </c>
      <c r="S11" s="190"/>
      <c r="T11" s="190" t="s">
        <v>28</v>
      </c>
    </row>
    <row r="12" spans="1:20" ht="20.25" customHeight="1" x14ac:dyDescent="0.25">
      <c r="A12" s="93"/>
      <c r="B12" s="56"/>
      <c r="C12" s="56"/>
      <c r="D12" s="226" t="s">
        <v>139</v>
      </c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</row>
    <row r="13" spans="1:20" ht="20.25" customHeight="1" x14ac:dyDescent="0.25">
      <c r="A13" s="31" t="s">
        <v>218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</row>
    <row r="14" spans="1:20" s="44" customFormat="1" ht="20.25" customHeight="1" x14ac:dyDescent="0.3">
      <c r="A14" s="103" t="s">
        <v>158</v>
      </c>
      <c r="B14" s="104"/>
      <c r="C14" s="105"/>
      <c r="D14" s="138">
        <v>887983</v>
      </c>
      <c r="E14" s="123"/>
      <c r="F14" s="138">
        <v>187228</v>
      </c>
      <c r="G14" s="123"/>
      <c r="H14" s="138">
        <v>-42012</v>
      </c>
      <c r="I14" s="123"/>
      <c r="J14" s="138">
        <v>7149</v>
      </c>
      <c r="K14" s="123"/>
      <c r="L14" s="138">
        <v>8218</v>
      </c>
      <c r="M14" s="123"/>
      <c r="N14" s="138">
        <v>370234</v>
      </c>
      <c r="O14" s="123"/>
      <c r="P14" s="123">
        <f>SUM(D14:N14)</f>
        <v>1418800</v>
      </c>
      <c r="Q14" s="123"/>
      <c r="R14" s="123">
        <v>34978</v>
      </c>
      <c r="S14" s="123"/>
      <c r="T14" s="123">
        <f>SUM(P14:R14)</f>
        <v>1453778</v>
      </c>
    </row>
    <row r="15" spans="1:20" ht="20.55" customHeight="1" x14ac:dyDescent="0.25">
      <c r="A15" s="31"/>
      <c r="B15" s="56"/>
      <c r="C15" s="81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</row>
    <row r="16" spans="1:20" ht="20.25" customHeight="1" x14ac:dyDescent="0.25">
      <c r="A16" s="30" t="s">
        <v>40</v>
      </c>
      <c r="B16" s="189"/>
      <c r="C16" s="81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</row>
    <row r="17" spans="1:21" ht="20.25" customHeight="1" x14ac:dyDescent="0.3">
      <c r="A17" s="70" t="s">
        <v>184</v>
      </c>
      <c r="B17" s="189"/>
      <c r="C17" s="81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</row>
    <row r="18" spans="1:21" ht="20.25" customHeight="1" x14ac:dyDescent="0.25">
      <c r="A18" s="155" t="s">
        <v>112</v>
      </c>
      <c r="B18" s="189">
        <v>10</v>
      </c>
      <c r="C18" s="116"/>
      <c r="D18" s="198">
        <v>0</v>
      </c>
      <c r="E18" s="127"/>
      <c r="F18" s="198">
        <v>0</v>
      </c>
      <c r="G18" s="127"/>
      <c r="H18" s="198">
        <v>0</v>
      </c>
      <c r="I18" s="127"/>
      <c r="J18" s="127">
        <v>7788</v>
      </c>
      <c r="K18" s="127"/>
      <c r="L18" s="198">
        <v>0</v>
      </c>
      <c r="M18" s="127"/>
      <c r="N18" s="198">
        <v>0</v>
      </c>
      <c r="O18" s="127"/>
      <c r="P18" s="127">
        <v>7788</v>
      </c>
      <c r="Q18" s="127"/>
      <c r="R18" s="198">
        <v>0</v>
      </c>
      <c r="S18" s="127"/>
      <c r="T18" s="182">
        <f>SUM(P18:R18)</f>
        <v>7788</v>
      </c>
    </row>
    <row r="19" spans="1:21" ht="20.25" customHeight="1" x14ac:dyDescent="0.25">
      <c r="A19" s="155" t="s">
        <v>194</v>
      </c>
      <c r="B19" s="208"/>
      <c r="C19" s="116"/>
      <c r="D19" s="198">
        <v>0</v>
      </c>
      <c r="E19" s="127"/>
      <c r="F19" s="198">
        <v>0</v>
      </c>
      <c r="G19" s="127"/>
      <c r="H19" s="198">
        <v>0</v>
      </c>
      <c r="I19" s="127"/>
      <c r="J19" s="127">
        <v>0</v>
      </c>
      <c r="K19" s="127"/>
      <c r="L19" s="198">
        <v>0</v>
      </c>
      <c r="M19" s="127"/>
      <c r="N19" s="198">
        <v>-322338</v>
      </c>
      <c r="O19" s="127"/>
      <c r="P19" s="127">
        <v>-322338</v>
      </c>
      <c r="Q19" s="127"/>
      <c r="R19" s="198">
        <v>0</v>
      </c>
      <c r="S19" s="127"/>
      <c r="T19" s="182">
        <f>SUM(P19:R19)</f>
        <v>-322338</v>
      </c>
    </row>
    <row r="20" spans="1:21" s="37" customFormat="1" ht="20.25" customHeight="1" x14ac:dyDescent="0.3">
      <c r="A20" s="96" t="s">
        <v>185</v>
      </c>
      <c r="B20" s="189"/>
      <c r="C20" s="117"/>
      <c r="D20" s="153">
        <f>SUM(D18:D19)</f>
        <v>0</v>
      </c>
      <c r="E20" s="123"/>
      <c r="F20" s="153">
        <f>SUM(F18:F19)</f>
        <v>0</v>
      </c>
      <c r="G20" s="123"/>
      <c r="H20" s="153">
        <f>SUM(H18:H19)</f>
        <v>0</v>
      </c>
      <c r="I20" s="123"/>
      <c r="J20" s="153">
        <f>SUM(J18:J19)</f>
        <v>7788</v>
      </c>
      <c r="K20" s="123"/>
      <c r="L20" s="153">
        <f>SUM(L18:L19)</f>
        <v>0</v>
      </c>
      <c r="M20" s="123"/>
      <c r="N20" s="153">
        <f>SUM(N18:N19)</f>
        <v>-322338</v>
      </c>
      <c r="O20" s="123"/>
      <c r="P20" s="153">
        <f>SUM(P18:P19)</f>
        <v>-314550</v>
      </c>
      <c r="Q20" s="123"/>
      <c r="R20" s="153">
        <f>SUM(R18:R19)</f>
        <v>0</v>
      </c>
      <c r="S20" s="123"/>
      <c r="T20" s="122">
        <f>SUM(T18:T19)</f>
        <v>-314550</v>
      </c>
    </row>
    <row r="21" spans="1:21" customFormat="1" ht="19.8" customHeight="1" x14ac:dyDescent="0.25">
      <c r="A21" s="210"/>
      <c r="B21" s="211"/>
      <c r="C21" s="212"/>
      <c r="D21" s="181"/>
      <c r="E21" s="181"/>
      <c r="F21" s="181"/>
      <c r="G21" s="181"/>
      <c r="H21" s="181"/>
      <c r="I21" s="181"/>
      <c r="J21" s="181"/>
      <c r="K21" s="181"/>
      <c r="L21" s="102"/>
      <c r="M21" s="181"/>
      <c r="N21" s="102"/>
      <c r="O21" s="181"/>
      <c r="P21" s="181"/>
      <c r="Q21" s="181"/>
      <c r="R21" s="181"/>
      <c r="S21" s="181"/>
      <c r="T21" s="181"/>
    </row>
    <row r="22" spans="1:21" customFormat="1" ht="20.55" customHeight="1" x14ac:dyDescent="0.25">
      <c r="A22" s="37" t="s">
        <v>171</v>
      </c>
      <c r="B22" s="211"/>
      <c r="C22" s="212"/>
      <c r="D22" s="181"/>
      <c r="E22" s="181"/>
      <c r="F22" s="181"/>
      <c r="G22" s="181"/>
      <c r="H22" s="181"/>
      <c r="I22" s="181"/>
      <c r="J22" s="181"/>
      <c r="K22" s="181"/>
      <c r="L22" s="102"/>
      <c r="M22" s="181"/>
      <c r="N22" s="102"/>
      <c r="O22" s="181"/>
      <c r="P22" s="181"/>
      <c r="Q22" s="181"/>
      <c r="R22" s="181"/>
      <c r="S22" s="181"/>
      <c r="T22" s="181"/>
    </row>
    <row r="23" spans="1:21" customFormat="1" ht="20.55" customHeight="1" x14ac:dyDescent="0.25">
      <c r="A23" s="197" t="s">
        <v>183</v>
      </c>
      <c r="B23" s="211"/>
      <c r="C23" s="212"/>
      <c r="D23" s="181"/>
      <c r="E23" s="181"/>
      <c r="F23" s="181"/>
      <c r="G23" s="181"/>
      <c r="H23" s="181"/>
      <c r="I23" s="181"/>
      <c r="J23" s="181"/>
      <c r="K23" s="181"/>
      <c r="L23" s="102"/>
      <c r="M23" s="181"/>
      <c r="N23" s="102"/>
      <c r="O23" s="181"/>
      <c r="P23" s="181"/>
      <c r="Q23" s="181"/>
      <c r="R23" s="181"/>
      <c r="S23" s="181"/>
      <c r="T23" s="181"/>
    </row>
    <row r="24" spans="1:21" customFormat="1" ht="20.55" customHeight="1" x14ac:dyDescent="0.25">
      <c r="A24" s="197" t="s">
        <v>182</v>
      </c>
      <c r="B24" s="205"/>
      <c r="C24" s="212"/>
      <c r="D24" s="213">
        <v>0</v>
      </c>
      <c r="E24" s="127"/>
      <c r="F24" s="213">
        <v>0</v>
      </c>
      <c r="G24" s="127"/>
      <c r="H24" s="213">
        <v>0</v>
      </c>
      <c r="I24" s="127"/>
      <c r="J24" s="213">
        <v>0</v>
      </c>
      <c r="K24" s="127"/>
      <c r="L24" s="213">
        <v>0</v>
      </c>
      <c r="M24" s="127"/>
      <c r="N24" s="213">
        <v>-4907</v>
      </c>
      <c r="O24" s="127"/>
      <c r="P24" s="213">
        <v>-4907</v>
      </c>
      <c r="Q24" s="181"/>
      <c r="R24" s="213">
        <v>20696</v>
      </c>
      <c r="S24" s="181"/>
      <c r="T24" s="213">
        <f>P24+R24</f>
        <v>15789</v>
      </c>
    </row>
    <row r="25" spans="1:21" customFormat="1" ht="20.55" customHeight="1" x14ac:dyDescent="0.3">
      <c r="A25" s="70" t="s">
        <v>172</v>
      </c>
      <c r="B25" s="211"/>
      <c r="C25" s="212"/>
      <c r="D25" s="138">
        <f>SUM(D24)</f>
        <v>0</v>
      </c>
      <c r="E25" s="127"/>
      <c r="F25" s="138">
        <f>SUM(F24)</f>
        <v>0</v>
      </c>
      <c r="G25" s="127"/>
      <c r="H25" s="138">
        <f>SUM(H24)</f>
        <v>0</v>
      </c>
      <c r="I25" s="181"/>
      <c r="J25" s="138">
        <f>SUM(J24)</f>
        <v>0</v>
      </c>
      <c r="K25" s="127"/>
      <c r="L25" s="138">
        <f>SUM(L24)</f>
        <v>0</v>
      </c>
      <c r="M25" s="127"/>
      <c r="N25" s="138">
        <f>SUM(N24)</f>
        <v>-4907</v>
      </c>
      <c r="O25" s="127"/>
      <c r="P25" s="138">
        <f>SUM(P24)</f>
        <v>-4907</v>
      </c>
      <c r="Q25" s="181"/>
      <c r="R25" s="138">
        <f>SUM(R24)</f>
        <v>20696</v>
      </c>
      <c r="S25" s="181"/>
      <c r="T25" s="138">
        <f>SUM(T24)</f>
        <v>15789</v>
      </c>
    </row>
    <row r="26" spans="1:21" s="37" customFormat="1" ht="20.25" customHeight="1" x14ac:dyDescent="0.25">
      <c r="A26" s="37" t="s">
        <v>57</v>
      </c>
      <c r="B26" s="189"/>
      <c r="C26" s="117"/>
      <c r="D26" s="122">
        <f>D20+D25</f>
        <v>0</v>
      </c>
      <c r="E26" s="134"/>
      <c r="F26" s="122">
        <f>F20+F25</f>
        <v>0</v>
      </c>
      <c r="G26" s="134"/>
      <c r="H26" s="122">
        <f>H20+H25</f>
        <v>0</v>
      </c>
      <c r="I26" s="123"/>
      <c r="J26" s="122">
        <f>J20+J25</f>
        <v>7788</v>
      </c>
      <c r="K26" s="123"/>
      <c r="L26" s="122">
        <f>L20+L25</f>
        <v>0</v>
      </c>
      <c r="M26" s="123"/>
      <c r="N26" s="122">
        <f>N20+N25</f>
        <v>-327245</v>
      </c>
      <c r="O26" s="123"/>
      <c r="P26" s="122">
        <f>P20+P25</f>
        <v>-319457</v>
      </c>
      <c r="Q26" s="123"/>
      <c r="R26" s="153">
        <f>R20+R25</f>
        <v>20696</v>
      </c>
      <c r="S26" s="123"/>
      <c r="T26" s="122">
        <f>T20+T25</f>
        <v>-298761</v>
      </c>
    </row>
    <row r="27" spans="1:21" s="37" customFormat="1" ht="20.55" customHeight="1" x14ac:dyDescent="0.25">
      <c r="B27" s="189"/>
      <c r="C27" s="44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</row>
    <row r="28" spans="1:21" ht="20.25" customHeight="1" x14ac:dyDescent="0.25">
      <c r="A28" s="37" t="s">
        <v>145</v>
      </c>
      <c r="B28" s="56"/>
      <c r="C28" s="82"/>
      <c r="D28" s="124"/>
      <c r="E28" s="124"/>
      <c r="F28" s="124"/>
      <c r="G28" s="124"/>
      <c r="H28" s="124"/>
      <c r="I28" s="124"/>
      <c r="J28" s="124"/>
      <c r="K28" s="124"/>
      <c r="L28" s="124"/>
      <c r="M28" s="102"/>
      <c r="N28" s="124"/>
      <c r="O28" s="124"/>
      <c r="P28" s="124"/>
      <c r="Q28" s="124"/>
      <c r="R28" s="124"/>
      <c r="S28" s="124"/>
      <c r="T28" s="124"/>
    </row>
    <row r="29" spans="1:21" s="48" customFormat="1" ht="20.25" customHeight="1" x14ac:dyDescent="0.25">
      <c r="A29" s="114" t="s">
        <v>152</v>
      </c>
      <c r="B29" s="11"/>
      <c r="C29" s="98"/>
      <c r="D29" s="198">
        <v>0</v>
      </c>
      <c r="E29" s="134"/>
      <c r="F29" s="198">
        <v>0</v>
      </c>
      <c r="G29" s="134"/>
      <c r="H29" s="198">
        <v>0</v>
      </c>
      <c r="I29" s="134"/>
      <c r="J29" s="198">
        <v>0</v>
      </c>
      <c r="K29" s="134"/>
      <c r="L29" s="198">
        <v>0</v>
      </c>
      <c r="M29" s="127"/>
      <c r="N29" s="127">
        <v>70262</v>
      </c>
      <c r="O29" s="127"/>
      <c r="P29" s="127">
        <v>70262</v>
      </c>
      <c r="Q29" s="127"/>
      <c r="R29" s="127">
        <v>-3322</v>
      </c>
      <c r="S29" s="127"/>
      <c r="T29" s="182">
        <f>SUM(P29:R29)</f>
        <v>66940</v>
      </c>
      <c r="U29" s="109"/>
    </row>
    <row r="30" spans="1:21" s="48" customFormat="1" ht="20.25" customHeight="1" x14ac:dyDescent="0.25">
      <c r="A30" s="114" t="s">
        <v>70</v>
      </c>
      <c r="B30" s="11"/>
      <c r="C30" s="98"/>
      <c r="D30" s="198">
        <v>0</v>
      </c>
      <c r="E30" s="134"/>
      <c r="F30" s="198">
        <v>0</v>
      </c>
      <c r="G30" s="134"/>
      <c r="H30" s="198">
        <v>0</v>
      </c>
      <c r="I30" s="134"/>
      <c r="J30" s="198">
        <v>0</v>
      </c>
      <c r="K30" s="134"/>
      <c r="L30" s="198">
        <v>0</v>
      </c>
      <c r="M30" s="127"/>
      <c r="N30" s="127">
        <v>0</v>
      </c>
      <c r="O30" s="127"/>
      <c r="P30" s="127">
        <v>0</v>
      </c>
      <c r="Q30" s="127"/>
      <c r="R30" s="127">
        <v>0</v>
      </c>
      <c r="S30" s="127"/>
      <c r="T30" s="220">
        <f t="shared" ref="T30" si="0">SUM(P30:R30)</f>
        <v>0</v>
      </c>
    </row>
    <row r="31" spans="1:21" ht="20.25" customHeight="1" x14ac:dyDescent="0.25">
      <c r="A31" s="37" t="s">
        <v>157</v>
      </c>
      <c r="B31" s="160"/>
      <c r="C31" s="100"/>
      <c r="D31" s="153">
        <v>0</v>
      </c>
      <c r="E31" s="124"/>
      <c r="F31" s="153">
        <v>0</v>
      </c>
      <c r="G31" s="124"/>
      <c r="H31" s="153">
        <v>0</v>
      </c>
      <c r="I31" s="124"/>
      <c r="J31" s="153">
        <f>SUM(J29:J30)</f>
        <v>0</v>
      </c>
      <c r="K31" s="124"/>
      <c r="L31" s="153">
        <v>0</v>
      </c>
      <c r="M31" s="183"/>
      <c r="N31" s="153">
        <f>SUM(N29:N30)</f>
        <v>70262</v>
      </c>
      <c r="O31" s="127"/>
      <c r="P31" s="153">
        <f>SUM(P29:P30)</f>
        <v>70262</v>
      </c>
      <c r="Q31" s="127"/>
      <c r="R31" s="153">
        <f>SUM(R29:R30)</f>
        <v>-3322</v>
      </c>
      <c r="S31" s="127"/>
      <c r="T31" s="153">
        <f>SUM(T29:T30)</f>
        <v>66940</v>
      </c>
      <c r="U31" s="111"/>
    </row>
    <row r="32" spans="1:21" ht="20.55" customHeight="1" x14ac:dyDescent="0.25">
      <c r="A32" s="37"/>
      <c r="B32" s="160"/>
      <c r="C32" s="100"/>
      <c r="D32" s="123"/>
      <c r="E32" s="183"/>
      <c r="F32" s="123"/>
      <c r="G32" s="183"/>
      <c r="H32" s="123"/>
      <c r="I32" s="183"/>
      <c r="J32" s="123"/>
      <c r="K32" s="183"/>
      <c r="L32" s="123"/>
      <c r="M32" s="183"/>
      <c r="N32" s="181"/>
      <c r="O32" s="127"/>
      <c r="P32" s="127"/>
      <c r="Q32" s="127"/>
      <c r="R32" s="127"/>
      <c r="S32" s="127"/>
      <c r="T32" s="123"/>
    </row>
    <row r="33" spans="1:21" ht="20.25" hidden="1" customHeight="1" x14ac:dyDescent="0.25">
      <c r="A33" s="137" t="s">
        <v>73</v>
      </c>
      <c r="B33" s="56"/>
      <c r="C33" s="81"/>
      <c r="D33" s="138">
        <v>0</v>
      </c>
      <c r="E33" s="134"/>
      <c r="F33" s="138">
        <v>0</v>
      </c>
      <c r="G33" s="134"/>
      <c r="H33" s="138">
        <v>0</v>
      </c>
      <c r="I33" s="134"/>
      <c r="J33" s="138">
        <v>0</v>
      </c>
      <c r="K33" s="102"/>
      <c r="L33" s="102"/>
      <c r="M33" s="102"/>
      <c r="N33" s="102"/>
      <c r="O33" s="127"/>
      <c r="P33" s="138">
        <v>0</v>
      </c>
      <c r="Q33" s="134"/>
      <c r="R33" s="138">
        <v>0</v>
      </c>
      <c r="S33" s="134"/>
      <c r="T33" s="138">
        <f>SUM(P33:R33)</f>
        <v>0</v>
      </c>
    </row>
    <row r="34" spans="1:21" s="37" customFormat="1" ht="20.25" customHeight="1" thickBot="1" x14ac:dyDescent="0.35">
      <c r="A34" s="31" t="s">
        <v>216</v>
      </c>
      <c r="B34" s="68"/>
      <c r="C34" s="94"/>
      <c r="D34" s="187">
        <f>SUM(D14,D31,D26)</f>
        <v>887983</v>
      </c>
      <c r="E34" s="181"/>
      <c r="F34" s="187">
        <f>SUM(F14,F31,F26)</f>
        <v>187228</v>
      </c>
      <c r="G34" s="181"/>
      <c r="H34" s="187">
        <f>SUM(H14,H31,H26)</f>
        <v>-42012</v>
      </c>
      <c r="I34" s="181"/>
      <c r="J34" s="187">
        <f>J14+J26</f>
        <v>14937</v>
      </c>
      <c r="K34" s="181"/>
      <c r="L34" s="187">
        <f>SUM(L14,L31,L26)</f>
        <v>8218</v>
      </c>
      <c r="M34" s="181"/>
      <c r="N34" s="187">
        <f>SUM(N14,N31,N26)</f>
        <v>113251</v>
      </c>
      <c r="O34" s="181"/>
      <c r="P34" s="187">
        <f>SUM(P14,P31,P26)</f>
        <v>1169605</v>
      </c>
      <c r="Q34" s="181"/>
      <c r="R34" s="187">
        <f>SUM(R14,R31,R26)</f>
        <v>52352</v>
      </c>
      <c r="S34" s="181"/>
      <c r="T34" s="187">
        <f>SUM(T14,T31,T26)</f>
        <v>1221957</v>
      </c>
      <c r="U34" s="111"/>
    </row>
    <row r="35" spans="1:21" ht="20.25" customHeight="1" thickTop="1" x14ac:dyDescent="0.25"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</row>
    <row r="36" spans="1:21" s="85" customFormat="1" ht="20.25" customHeight="1" x14ac:dyDescent="0.25"/>
    <row r="37" spans="1:21" ht="20.25" customHeight="1" x14ac:dyDescent="0.25">
      <c r="D37" s="80"/>
      <c r="F37" s="80"/>
      <c r="H37" s="80"/>
      <c r="J37" s="80"/>
      <c r="L37" s="80"/>
      <c r="N37" s="80"/>
      <c r="O37" s="80"/>
      <c r="P37" s="80"/>
      <c r="Q37" s="80"/>
      <c r="R37" s="80"/>
      <c r="S37" s="80"/>
      <c r="T37" s="80"/>
    </row>
  </sheetData>
  <mergeCells count="4">
    <mergeCell ref="D4:T4"/>
    <mergeCell ref="L5:N5"/>
    <mergeCell ref="L6:N6"/>
    <mergeCell ref="D12:T12"/>
  </mergeCells>
  <pageMargins left="0.8" right="0.5" top="0.48" bottom="0.5" header="0.5" footer="0.5"/>
  <pageSetup paperSize="9" scale="67" firstPageNumber="9" orientation="landscape" useFirstPageNumber="1" r:id="rId1"/>
  <headerFooter alignWithMargins="0">
    <oddFooter>&amp;L   The accompanying notes form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59F5-4245-4E44-82CE-56505FA5F140}">
  <dimension ref="A1:U40"/>
  <sheetViews>
    <sheetView topLeftCell="B1" zoomScale="85" zoomScaleNormal="85" zoomScaleSheetLayoutView="90" workbookViewId="0">
      <selection activeCell="AD15" sqref="AD15"/>
    </sheetView>
  </sheetViews>
  <sheetFormatPr defaultColWidth="9.21875" defaultRowHeight="20.25" customHeight="1" x14ac:dyDescent="0.25"/>
  <cols>
    <col min="1" max="1" width="49.33203125" style="46" customWidth="1"/>
    <col min="2" max="2" width="6.21875" style="46" customWidth="1"/>
    <col min="3" max="3" width="1.77734375" style="46" customWidth="1"/>
    <col min="4" max="4" width="13.77734375" style="46" customWidth="1"/>
    <col min="5" max="5" width="1.77734375" style="46" customWidth="1"/>
    <col min="6" max="6" width="15.77734375" style="46" bestFit="1" customWidth="1"/>
    <col min="7" max="7" width="1.77734375" style="46" customWidth="1"/>
    <col min="8" max="8" width="14.33203125" style="46" customWidth="1"/>
    <col min="9" max="9" width="1.77734375" style="46" customWidth="1"/>
    <col min="10" max="10" width="14.33203125" style="46" customWidth="1"/>
    <col min="11" max="11" width="1.77734375" style="46" customWidth="1"/>
    <col min="12" max="12" width="13.109375" style="46" customWidth="1"/>
    <col min="13" max="13" width="1.77734375" style="46" customWidth="1"/>
    <col min="14" max="14" width="14.33203125" style="46" customWidth="1"/>
    <col min="15" max="15" width="1.77734375" style="46" customWidth="1"/>
    <col min="16" max="16" width="13.21875" style="46" customWidth="1"/>
    <col min="17" max="17" width="1.77734375" style="46" customWidth="1"/>
    <col min="18" max="18" width="13.88671875" style="46" customWidth="1"/>
    <col min="19" max="19" width="1.77734375" style="46" customWidth="1"/>
    <col min="20" max="20" width="13.6640625" style="46" customWidth="1"/>
    <col min="21" max="21" width="10.44140625" style="46" customWidth="1"/>
    <col min="22" max="16384" width="9.21875" style="46"/>
  </cols>
  <sheetData>
    <row r="1" spans="1:20" s="91" customFormat="1" ht="20.25" customHeight="1" x14ac:dyDescent="0.4">
      <c r="A1" s="32" t="s">
        <v>79</v>
      </c>
      <c r="B1" s="90"/>
    </row>
    <row r="2" spans="1:20" s="16" customFormat="1" ht="20.25" customHeight="1" x14ac:dyDescent="0.3">
      <c r="A2" s="33" t="s">
        <v>143</v>
      </c>
      <c r="B2" s="33"/>
      <c r="F2" s="92"/>
      <c r="H2" s="92"/>
      <c r="J2" s="92"/>
    </row>
    <row r="4" spans="1:20" ht="20.25" customHeight="1" x14ac:dyDescent="0.25">
      <c r="A4" s="150"/>
      <c r="B4" s="150"/>
      <c r="C4" s="150"/>
      <c r="D4" s="227" t="s">
        <v>47</v>
      </c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</row>
    <row r="5" spans="1:20" ht="20.25" hidden="1" customHeight="1" x14ac:dyDescent="0.25">
      <c r="A5" s="150"/>
      <c r="B5" s="150"/>
      <c r="C5" s="151"/>
      <c r="E5" s="151"/>
      <c r="F5" s="151"/>
      <c r="G5" s="151"/>
      <c r="H5" s="151"/>
      <c r="I5" s="158"/>
      <c r="J5" s="158"/>
      <c r="K5" s="151"/>
      <c r="L5" s="232"/>
      <c r="M5" s="232"/>
      <c r="N5" s="232"/>
      <c r="O5" s="154"/>
      <c r="P5" s="154"/>
      <c r="Q5" s="154"/>
      <c r="R5" s="154"/>
      <c r="S5" s="154"/>
      <c r="T5" s="151"/>
    </row>
    <row r="6" spans="1:20" ht="20.25" customHeight="1" x14ac:dyDescent="0.25">
      <c r="A6" s="150"/>
      <c r="B6" s="150"/>
      <c r="C6" s="151"/>
      <c r="E6" s="151"/>
      <c r="F6" s="151"/>
      <c r="G6" s="151"/>
      <c r="H6" s="151"/>
      <c r="I6" s="158"/>
      <c r="J6" s="158"/>
      <c r="K6" s="151"/>
      <c r="L6" s="233" t="s">
        <v>42</v>
      </c>
      <c r="M6" s="233"/>
      <c r="N6" s="233"/>
      <c r="O6" s="154"/>
      <c r="P6" s="154"/>
      <c r="Q6" s="154"/>
      <c r="R6" s="154"/>
      <c r="S6" s="154"/>
      <c r="T6" s="151"/>
    </row>
    <row r="7" spans="1:20" ht="20.25" customHeight="1" x14ac:dyDescent="0.25">
      <c r="A7" s="150"/>
      <c r="B7" s="150"/>
      <c r="C7" s="151"/>
      <c r="E7" s="151"/>
      <c r="F7" s="151"/>
      <c r="G7" s="151"/>
      <c r="H7" s="151" t="s">
        <v>101</v>
      </c>
      <c r="I7" s="158"/>
      <c r="J7" s="158"/>
      <c r="K7" s="151"/>
      <c r="L7" s="154"/>
      <c r="M7" s="154"/>
      <c r="N7" s="154"/>
      <c r="O7" s="154"/>
      <c r="P7" s="154"/>
      <c r="Q7" s="154"/>
      <c r="R7" s="154"/>
      <c r="S7" s="154"/>
      <c r="T7" s="151"/>
    </row>
    <row r="8" spans="1:20" ht="20.25" customHeight="1" x14ac:dyDescent="0.25">
      <c r="A8" s="150"/>
      <c r="B8" s="150"/>
      <c r="C8" s="151"/>
      <c r="E8" s="151"/>
      <c r="F8" s="151"/>
      <c r="G8" s="151"/>
      <c r="H8" s="151" t="s">
        <v>102</v>
      </c>
      <c r="I8" s="158"/>
      <c r="J8" s="158"/>
      <c r="K8" s="151"/>
      <c r="L8" s="154"/>
      <c r="M8" s="154"/>
      <c r="N8" s="154"/>
      <c r="O8" s="154"/>
      <c r="P8" s="154" t="s">
        <v>106</v>
      </c>
      <c r="Q8" s="154"/>
      <c r="R8" s="154"/>
      <c r="S8" s="154"/>
      <c r="T8" s="151"/>
    </row>
    <row r="9" spans="1:20" ht="20.25" customHeight="1" x14ac:dyDescent="0.25">
      <c r="A9" s="150"/>
      <c r="B9" s="150"/>
      <c r="C9" s="151"/>
      <c r="D9" s="151" t="s">
        <v>32</v>
      </c>
      <c r="E9" s="151"/>
      <c r="H9" s="151" t="s">
        <v>103</v>
      </c>
      <c r="J9" s="158"/>
      <c r="L9" s="151"/>
      <c r="M9" s="151"/>
      <c r="P9" s="151" t="s">
        <v>107</v>
      </c>
      <c r="R9" s="151"/>
      <c r="T9" s="151"/>
    </row>
    <row r="10" spans="1:20" ht="20.25" customHeight="1" x14ac:dyDescent="0.25">
      <c r="A10" s="150"/>
      <c r="B10" s="150"/>
      <c r="C10" s="151"/>
      <c r="D10" s="151" t="s">
        <v>129</v>
      </c>
      <c r="E10" s="151"/>
      <c r="F10" s="174" t="s">
        <v>43</v>
      </c>
      <c r="H10" s="151" t="s">
        <v>104</v>
      </c>
      <c r="J10" s="158"/>
      <c r="L10" s="151" t="s">
        <v>48</v>
      </c>
      <c r="M10" s="151"/>
      <c r="P10" s="151" t="s">
        <v>108</v>
      </c>
      <c r="R10" s="151" t="s">
        <v>111</v>
      </c>
      <c r="T10" s="151" t="s">
        <v>29</v>
      </c>
    </row>
    <row r="11" spans="1:20" ht="20.25" customHeight="1" x14ac:dyDescent="0.25">
      <c r="A11" s="150"/>
      <c r="B11" s="56" t="s">
        <v>2</v>
      </c>
      <c r="C11" s="151"/>
      <c r="D11" s="151" t="s">
        <v>31</v>
      </c>
      <c r="E11" s="151"/>
      <c r="F11" s="174" t="s">
        <v>133</v>
      </c>
      <c r="G11" s="151"/>
      <c r="H11" s="151" t="s">
        <v>105</v>
      </c>
      <c r="I11" s="158"/>
      <c r="J11" s="158" t="s">
        <v>88</v>
      </c>
      <c r="K11" s="151"/>
      <c r="L11" s="151" t="s">
        <v>44</v>
      </c>
      <c r="M11" s="151"/>
      <c r="N11" s="151" t="s">
        <v>45</v>
      </c>
      <c r="O11" s="151"/>
      <c r="P11" s="151" t="s">
        <v>109</v>
      </c>
      <c r="Q11" s="151"/>
      <c r="R11" s="151" t="s">
        <v>110</v>
      </c>
      <c r="S11" s="151"/>
      <c r="T11" s="151" t="s">
        <v>28</v>
      </c>
    </row>
    <row r="12" spans="1:20" ht="20.25" customHeight="1" x14ac:dyDescent="0.25">
      <c r="A12" s="93"/>
      <c r="B12" s="56"/>
      <c r="C12" s="56"/>
      <c r="D12" s="226" t="s">
        <v>139</v>
      </c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</row>
    <row r="13" spans="1:20" ht="20.25" customHeight="1" x14ac:dyDescent="0.25">
      <c r="A13" s="31" t="s">
        <v>219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</row>
    <row r="14" spans="1:20" s="44" customFormat="1" ht="20.25" customHeight="1" x14ac:dyDescent="0.3">
      <c r="A14" s="103" t="s">
        <v>165</v>
      </c>
      <c r="B14" s="104"/>
      <c r="C14" s="105"/>
      <c r="D14" s="138">
        <v>1005000</v>
      </c>
      <c r="E14" s="123"/>
      <c r="F14" s="138">
        <v>348597</v>
      </c>
      <c r="G14" s="123"/>
      <c r="H14" s="138">
        <v>-42012</v>
      </c>
      <c r="I14" s="123"/>
      <c r="J14" s="138">
        <v>18010</v>
      </c>
      <c r="K14" s="123"/>
      <c r="L14" s="138">
        <v>13800</v>
      </c>
      <c r="M14" s="123"/>
      <c r="N14" s="138">
        <v>139465</v>
      </c>
      <c r="O14" s="123"/>
      <c r="P14" s="123">
        <f>SUM(D14:N14)</f>
        <v>1482860</v>
      </c>
      <c r="Q14" s="123"/>
      <c r="R14" s="123">
        <v>51239</v>
      </c>
      <c r="S14" s="123"/>
      <c r="T14" s="123">
        <f>SUM(P14:R14)</f>
        <v>1534099</v>
      </c>
    </row>
    <row r="15" spans="1:20" ht="16.05" customHeight="1" x14ac:dyDescent="0.25">
      <c r="A15" s="31"/>
      <c r="B15" s="56"/>
      <c r="C15" s="81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</row>
    <row r="16" spans="1:20" ht="20.25" customHeight="1" x14ac:dyDescent="0.25">
      <c r="A16" s="30" t="s">
        <v>40</v>
      </c>
      <c r="B16" s="156"/>
      <c r="C16" s="81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</row>
    <row r="17" spans="1:20" ht="20.25" customHeight="1" x14ac:dyDescent="0.3">
      <c r="A17" s="70" t="s">
        <v>184</v>
      </c>
      <c r="B17" s="156"/>
      <c r="C17" s="81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</row>
    <row r="18" spans="1:20" ht="20.25" customHeight="1" x14ac:dyDescent="0.25">
      <c r="A18" s="155" t="s">
        <v>224</v>
      </c>
      <c r="B18" s="221">
        <v>9</v>
      </c>
      <c r="C18" s="81"/>
      <c r="D18" s="134">
        <v>110000</v>
      </c>
      <c r="E18" s="134"/>
      <c r="F18" s="134">
        <v>874500</v>
      </c>
      <c r="G18" s="134"/>
      <c r="H18" s="134">
        <v>0</v>
      </c>
      <c r="I18" s="134"/>
      <c r="J18" s="134">
        <v>0</v>
      </c>
      <c r="K18" s="134"/>
      <c r="L18" s="134">
        <v>0</v>
      </c>
      <c r="M18" s="134"/>
      <c r="N18" s="134">
        <v>0</v>
      </c>
      <c r="O18" s="123"/>
      <c r="P18" s="127">
        <f>SUM(D18:N18)</f>
        <v>984500</v>
      </c>
      <c r="Q18" s="123"/>
      <c r="R18" s="134">
        <v>0</v>
      </c>
      <c r="S18" s="123"/>
      <c r="T18" s="182">
        <f>SUM(P18:R18)</f>
        <v>984500</v>
      </c>
    </row>
    <row r="19" spans="1:20" ht="20.25" customHeight="1" x14ac:dyDescent="0.25">
      <c r="A19" s="155" t="s">
        <v>170</v>
      </c>
      <c r="B19" s="195">
        <v>9</v>
      </c>
      <c r="C19" s="81"/>
      <c r="D19" s="134">
        <v>21505</v>
      </c>
      <c r="E19" s="134"/>
      <c r="F19" s="134">
        <v>21505</v>
      </c>
      <c r="G19" s="134"/>
      <c r="H19" s="134">
        <v>0</v>
      </c>
      <c r="I19" s="134"/>
      <c r="J19" s="134">
        <v>0</v>
      </c>
      <c r="K19" s="134"/>
      <c r="L19" s="134">
        <v>0</v>
      </c>
      <c r="M19" s="134"/>
      <c r="N19" s="134">
        <v>0</v>
      </c>
      <c r="O19" s="123"/>
      <c r="P19" s="127">
        <f>SUM(D19:N19)</f>
        <v>43010</v>
      </c>
      <c r="Q19" s="123"/>
      <c r="R19" s="134">
        <v>0</v>
      </c>
      <c r="S19" s="123"/>
      <c r="T19" s="182">
        <f>SUM(P19:R19)</f>
        <v>43010</v>
      </c>
    </row>
    <row r="20" spans="1:20" ht="20.25" customHeight="1" x14ac:dyDescent="0.25">
      <c r="A20" s="155" t="s">
        <v>112</v>
      </c>
      <c r="B20" s="156">
        <v>10</v>
      </c>
      <c r="C20" s="116"/>
      <c r="D20" s="198">
        <v>0</v>
      </c>
      <c r="E20" s="127"/>
      <c r="F20" s="198">
        <v>14475</v>
      </c>
      <c r="G20" s="127"/>
      <c r="H20" s="198">
        <v>0</v>
      </c>
      <c r="I20" s="127"/>
      <c r="J20" s="127">
        <v>-5465</v>
      </c>
      <c r="K20" s="127"/>
      <c r="L20" s="198">
        <v>0</v>
      </c>
      <c r="M20" s="127"/>
      <c r="N20" s="198">
        <v>0</v>
      </c>
      <c r="O20" s="127"/>
      <c r="P20" s="127">
        <f>SUM(D20:N20)</f>
        <v>9010</v>
      </c>
      <c r="Q20" s="127"/>
      <c r="R20" s="198">
        <v>0</v>
      </c>
      <c r="S20" s="127"/>
      <c r="T20" s="182">
        <f>SUM(P20:R20)</f>
        <v>9010</v>
      </c>
    </row>
    <row r="21" spans="1:20" ht="20.25" customHeight="1" x14ac:dyDescent="0.25">
      <c r="A21" s="155" t="s">
        <v>194</v>
      </c>
      <c r="B21" s="218">
        <v>13</v>
      </c>
      <c r="C21" s="116"/>
      <c r="D21" s="198">
        <v>0</v>
      </c>
      <c r="E21" s="127">
        <v>0</v>
      </c>
      <c r="F21" s="198">
        <v>0</v>
      </c>
      <c r="G21" s="127"/>
      <c r="H21" s="198">
        <v>0</v>
      </c>
      <c r="I21" s="127"/>
      <c r="J21" s="127">
        <v>0</v>
      </c>
      <c r="K21" s="127"/>
      <c r="L21" s="198">
        <v>0</v>
      </c>
      <c r="M21" s="127"/>
      <c r="N21" s="198">
        <v>-61620</v>
      </c>
      <c r="O21" s="127"/>
      <c r="P21" s="127">
        <f>SUM(D21:N21)</f>
        <v>-61620</v>
      </c>
      <c r="Q21" s="127"/>
      <c r="R21" s="198">
        <v>0</v>
      </c>
      <c r="S21" s="127"/>
      <c r="T21" s="182">
        <f>SUM(P21:R21)</f>
        <v>-61620</v>
      </c>
    </row>
    <row r="22" spans="1:20" s="37" customFormat="1" ht="20.25" customHeight="1" x14ac:dyDescent="0.3">
      <c r="A22" s="96" t="s">
        <v>185</v>
      </c>
      <c r="B22" s="156"/>
      <c r="C22" s="117"/>
      <c r="D22" s="122">
        <f>SUM(D18:D21)</f>
        <v>131505</v>
      </c>
      <c r="E22" s="123"/>
      <c r="F22" s="122">
        <f>SUM(F18:F21)</f>
        <v>910480</v>
      </c>
      <c r="G22" s="123"/>
      <c r="H22" s="122">
        <f>SUM(H18:H21)</f>
        <v>0</v>
      </c>
      <c r="I22" s="123"/>
      <c r="J22" s="122">
        <f>SUM(J18:J21)</f>
        <v>-5465</v>
      </c>
      <c r="K22" s="123"/>
      <c r="L22" s="122">
        <f>SUM(L18:L21)</f>
        <v>0</v>
      </c>
      <c r="M22" s="123"/>
      <c r="N22" s="122">
        <f>SUM(N18:N21)</f>
        <v>-61620</v>
      </c>
      <c r="O22" s="123"/>
      <c r="P22" s="122">
        <f>SUM(P18:P21)</f>
        <v>974900</v>
      </c>
      <c r="Q22" s="123"/>
      <c r="R22" s="122">
        <f>SUM(R18:R21)</f>
        <v>0</v>
      </c>
      <c r="S22" s="123"/>
      <c r="T22" s="122">
        <f>SUM(T18:T21)</f>
        <v>974900</v>
      </c>
    </row>
    <row r="23" spans="1:20" s="37" customFormat="1" ht="16.05" customHeight="1" x14ac:dyDescent="0.25">
      <c r="B23" s="156"/>
      <c r="C23" s="44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</row>
    <row r="24" spans="1:20" s="37" customFormat="1" ht="20.55" customHeight="1" x14ac:dyDescent="0.25">
      <c r="A24" s="37" t="s">
        <v>171</v>
      </c>
      <c r="B24" s="195"/>
      <c r="C24" s="44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</row>
    <row r="25" spans="1:20" s="37" customFormat="1" ht="20.55" customHeight="1" x14ac:dyDescent="0.25">
      <c r="A25" s="197" t="s">
        <v>183</v>
      </c>
      <c r="B25" s="219"/>
      <c r="C25" s="44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</row>
    <row r="26" spans="1:20" s="37" customFormat="1" ht="20.55" customHeight="1" x14ac:dyDescent="0.25">
      <c r="A26" s="197" t="s">
        <v>182</v>
      </c>
      <c r="B26" s="219">
        <v>2</v>
      </c>
      <c r="C26" s="44"/>
      <c r="D26" s="134">
        <v>0</v>
      </c>
      <c r="E26" s="134"/>
      <c r="F26" s="134">
        <v>0</v>
      </c>
      <c r="G26" s="134"/>
      <c r="H26" s="134">
        <v>0</v>
      </c>
      <c r="I26" s="134"/>
      <c r="J26" s="134">
        <v>0</v>
      </c>
      <c r="K26" s="134"/>
      <c r="L26" s="134">
        <v>0</v>
      </c>
      <c r="M26" s="123"/>
      <c r="N26" s="134">
        <v>-22185</v>
      </c>
      <c r="O26" s="123"/>
      <c r="P26" s="127">
        <f>SUM(D26:N26)</f>
        <v>-22185</v>
      </c>
      <c r="Q26" s="123"/>
      <c r="R26" s="134">
        <v>-10665</v>
      </c>
      <c r="S26" s="123"/>
      <c r="T26" s="182">
        <f>SUM(P26:R26)</f>
        <v>-32850</v>
      </c>
    </row>
    <row r="27" spans="1:20" s="37" customFormat="1" ht="20.55" customHeight="1" x14ac:dyDescent="0.25">
      <c r="A27" s="197" t="s">
        <v>183</v>
      </c>
      <c r="B27" s="195"/>
      <c r="C27" s="44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</row>
    <row r="28" spans="1:20" s="37" customFormat="1" ht="20.55" customHeight="1" x14ac:dyDescent="0.25">
      <c r="A28" s="197" t="s">
        <v>199</v>
      </c>
      <c r="B28" s="195">
        <v>2</v>
      </c>
      <c r="C28" s="44"/>
      <c r="D28" s="134">
        <v>0</v>
      </c>
      <c r="E28" s="134"/>
      <c r="F28" s="134">
        <v>0</v>
      </c>
      <c r="G28" s="134"/>
      <c r="H28" s="134">
        <v>0</v>
      </c>
      <c r="I28" s="123"/>
      <c r="J28" s="134">
        <v>0</v>
      </c>
      <c r="K28" s="123"/>
      <c r="L28" s="134">
        <v>0</v>
      </c>
      <c r="M28" s="123"/>
      <c r="N28" s="134">
        <v>0</v>
      </c>
      <c r="O28" s="123"/>
      <c r="P28" s="127">
        <f>SUM(D28:N28)</f>
        <v>0</v>
      </c>
      <c r="Q28" s="123"/>
      <c r="R28" s="134">
        <v>388327</v>
      </c>
      <c r="S28" s="123"/>
      <c r="T28" s="180">
        <f>SUM(P28:R28)</f>
        <v>388327</v>
      </c>
    </row>
    <row r="29" spans="1:20" s="37" customFormat="1" ht="20.55" customHeight="1" x14ac:dyDescent="0.3">
      <c r="A29" s="70" t="s">
        <v>172</v>
      </c>
      <c r="B29" s="195"/>
      <c r="C29" s="44"/>
      <c r="D29" s="153">
        <f>SUM(D26:D28)</f>
        <v>0</v>
      </c>
      <c r="E29" s="181"/>
      <c r="F29" s="153">
        <f>SUM(F26:F28)</f>
        <v>0</v>
      </c>
      <c r="G29" s="181"/>
      <c r="H29" s="153">
        <f>SUM(H26:H28)</f>
        <v>0</v>
      </c>
      <c r="I29" s="123"/>
      <c r="J29" s="153">
        <f t="shared" ref="J29:L29" si="0">SUM(J26:J28)</f>
        <v>0</v>
      </c>
      <c r="K29" s="123"/>
      <c r="L29" s="153">
        <f t="shared" si="0"/>
        <v>0</v>
      </c>
      <c r="M29" s="123"/>
      <c r="N29" s="153">
        <f>SUM(N26:N28)</f>
        <v>-22185</v>
      </c>
      <c r="O29" s="123"/>
      <c r="P29" s="153">
        <f>SUM(P26:P28)</f>
        <v>-22185</v>
      </c>
      <c r="Q29" s="123"/>
      <c r="R29" s="153">
        <f>SUM(R26:R28)</f>
        <v>377662</v>
      </c>
      <c r="S29" s="123"/>
      <c r="T29" s="153">
        <f>SUM(T26:T28)</f>
        <v>355477</v>
      </c>
    </row>
    <row r="30" spans="1:20" s="37" customFormat="1" ht="20.25" customHeight="1" x14ac:dyDescent="0.25">
      <c r="A30" s="37" t="s">
        <v>57</v>
      </c>
      <c r="B30" s="195"/>
      <c r="C30" s="44"/>
      <c r="D30" s="153">
        <f>SUM(D22,D29)</f>
        <v>131505</v>
      </c>
      <c r="E30" s="127"/>
      <c r="F30" s="153">
        <f>SUM(F22,F29)</f>
        <v>910480</v>
      </c>
      <c r="G30" s="127"/>
      <c r="H30" s="153">
        <f>SUM(H29)</f>
        <v>0</v>
      </c>
      <c r="I30" s="123"/>
      <c r="J30" s="153">
        <f>SUM(J22,J29)</f>
        <v>-5465</v>
      </c>
      <c r="K30" s="123"/>
      <c r="L30" s="153">
        <f>SUM(L29)</f>
        <v>0</v>
      </c>
      <c r="M30" s="123"/>
      <c r="N30" s="153">
        <f>SUM(N22,N29)</f>
        <v>-83805</v>
      </c>
      <c r="O30" s="123"/>
      <c r="P30" s="153">
        <f>SUM(P22,P29)</f>
        <v>952715</v>
      </c>
      <c r="Q30" s="123"/>
      <c r="R30" s="153">
        <f>SUM(R29)</f>
        <v>377662</v>
      </c>
      <c r="S30" s="123"/>
      <c r="T30" s="153">
        <f>SUM(T22,T29)</f>
        <v>1330377</v>
      </c>
    </row>
    <row r="31" spans="1:20" s="37" customFormat="1" ht="16.05" customHeight="1" x14ac:dyDescent="0.3">
      <c r="A31" s="70"/>
      <c r="B31" s="195"/>
      <c r="C31" s="44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</row>
    <row r="32" spans="1:20" ht="20.25" customHeight="1" x14ac:dyDescent="0.25">
      <c r="A32" s="37" t="s">
        <v>145</v>
      </c>
      <c r="B32" s="56"/>
      <c r="C32" s="82"/>
      <c r="D32" s="124"/>
      <c r="E32" s="124"/>
      <c r="F32" s="124"/>
      <c r="G32" s="124"/>
      <c r="H32" s="124"/>
      <c r="I32" s="124"/>
      <c r="J32" s="124"/>
      <c r="K32" s="123"/>
      <c r="L32" s="124"/>
      <c r="M32" s="102"/>
      <c r="N32" s="124"/>
      <c r="O32" s="124"/>
      <c r="P32" s="124"/>
      <c r="Q32" s="124"/>
      <c r="R32" s="124"/>
      <c r="S32" s="124"/>
      <c r="T32" s="124"/>
    </row>
    <row r="33" spans="1:21" s="48" customFormat="1" ht="20.25" customHeight="1" x14ac:dyDescent="0.25">
      <c r="A33" s="114" t="s">
        <v>233</v>
      </c>
      <c r="B33" s="11"/>
      <c r="C33" s="98"/>
      <c r="D33" s="198">
        <v>0</v>
      </c>
      <c r="E33" s="134"/>
      <c r="F33" s="198">
        <v>0</v>
      </c>
      <c r="G33" s="134"/>
      <c r="H33" s="198">
        <v>0</v>
      </c>
      <c r="I33" s="134"/>
      <c r="J33" s="198">
        <v>0</v>
      </c>
      <c r="K33" s="134"/>
      <c r="L33" s="198">
        <v>0</v>
      </c>
      <c r="M33" s="127"/>
      <c r="N33" s="127">
        <v>136823</v>
      </c>
      <c r="O33" s="127"/>
      <c r="P33" s="127">
        <f>SUM(D33:N33)</f>
        <v>136823</v>
      </c>
      <c r="Q33" s="127"/>
      <c r="R33" s="127">
        <f>'PL7-8'!D52</f>
        <v>13714</v>
      </c>
      <c r="S33" s="127"/>
      <c r="T33" s="182">
        <f>SUM(P33:R33)</f>
        <v>150537</v>
      </c>
      <c r="U33" s="109">
        <f>T33-'PL7-8'!D53</f>
        <v>0</v>
      </c>
    </row>
    <row r="34" spans="1:21" s="48" customFormat="1" ht="20.25" customHeight="1" x14ac:dyDescent="0.25">
      <c r="A34" s="114" t="s">
        <v>70</v>
      </c>
      <c r="B34" s="11"/>
      <c r="C34" s="98"/>
      <c r="D34" s="198">
        <v>0</v>
      </c>
      <c r="E34" s="134"/>
      <c r="F34" s="198">
        <v>0</v>
      </c>
      <c r="G34" s="134"/>
      <c r="H34" s="198">
        <v>0</v>
      </c>
      <c r="I34" s="134"/>
      <c r="J34" s="198">
        <v>0</v>
      </c>
      <c r="K34" s="134"/>
      <c r="L34" s="198">
        <v>0</v>
      </c>
      <c r="M34" s="127"/>
      <c r="N34" s="127">
        <v>0</v>
      </c>
      <c r="O34" s="127"/>
      <c r="P34" s="127">
        <f>SUM(D34:N34)</f>
        <v>0</v>
      </c>
      <c r="Q34" s="127"/>
      <c r="R34" s="127">
        <v>0</v>
      </c>
      <c r="S34" s="127"/>
      <c r="T34" s="180">
        <f t="shared" ref="T34" si="1">SUM(P34:R34)</f>
        <v>0</v>
      </c>
    </row>
    <row r="35" spans="1:21" ht="20.25" customHeight="1" x14ac:dyDescent="0.25">
      <c r="A35" s="37" t="s">
        <v>146</v>
      </c>
      <c r="B35" s="160"/>
      <c r="C35" s="100"/>
      <c r="D35" s="153">
        <v>0</v>
      </c>
      <c r="E35" s="183"/>
      <c r="F35" s="153">
        <v>0</v>
      </c>
      <c r="G35" s="183"/>
      <c r="H35" s="153">
        <v>0</v>
      </c>
      <c r="I35" s="183"/>
      <c r="J35" s="153">
        <f>SUM(J33:J34)</f>
        <v>0</v>
      </c>
      <c r="K35" s="183"/>
      <c r="L35" s="153">
        <v>0</v>
      </c>
      <c r="M35" s="183"/>
      <c r="N35" s="153">
        <f>SUM(N33:N34)</f>
        <v>136823</v>
      </c>
      <c r="O35" s="127"/>
      <c r="P35" s="153">
        <f>SUM(P33:P34)</f>
        <v>136823</v>
      </c>
      <c r="Q35" s="127"/>
      <c r="R35" s="153">
        <f>SUM(R33:R34)</f>
        <v>13714</v>
      </c>
      <c r="S35" s="127"/>
      <c r="T35" s="153">
        <f>SUM(T33:T34)</f>
        <v>150537</v>
      </c>
      <c r="U35" s="111">
        <f>T35-'PL7-8'!D58</f>
        <v>0</v>
      </c>
    </row>
    <row r="36" spans="1:21" ht="16.05" customHeight="1" x14ac:dyDescent="0.25">
      <c r="A36" s="37"/>
      <c r="B36" s="160"/>
      <c r="C36" s="100"/>
      <c r="D36" s="123"/>
      <c r="E36" s="183"/>
      <c r="F36" s="123"/>
      <c r="G36" s="183"/>
      <c r="H36" s="123"/>
      <c r="I36" s="183"/>
      <c r="J36" s="123"/>
      <c r="K36" s="183"/>
      <c r="L36" s="123"/>
      <c r="M36" s="183"/>
      <c r="N36" s="181"/>
      <c r="O36" s="127"/>
      <c r="P36" s="127"/>
      <c r="Q36" s="127"/>
      <c r="R36" s="127"/>
      <c r="S36" s="127"/>
      <c r="T36" s="123"/>
    </row>
    <row r="37" spans="1:21" s="37" customFormat="1" ht="20.25" customHeight="1" thickBot="1" x14ac:dyDescent="0.35">
      <c r="A37" s="31" t="s">
        <v>217</v>
      </c>
      <c r="B37" s="68"/>
      <c r="C37" s="94"/>
      <c r="D37" s="187">
        <f>SUM(D14,D22,D29,D35)</f>
        <v>1136505</v>
      </c>
      <c r="E37" s="181"/>
      <c r="F37" s="187">
        <f>SUM(F14,F22,F29,F35)</f>
        <v>1259077</v>
      </c>
      <c r="G37" s="181"/>
      <c r="H37" s="187">
        <f>SUM(H14,H22,H29,H35)</f>
        <v>-42012</v>
      </c>
      <c r="I37" s="181"/>
      <c r="J37" s="187">
        <f>J14+J22+J29+J35</f>
        <v>12545</v>
      </c>
      <c r="K37" s="181"/>
      <c r="L37" s="187">
        <f>SUM(L14,L22,L29,L35)</f>
        <v>13800</v>
      </c>
      <c r="M37" s="181"/>
      <c r="N37" s="187">
        <f>SUM(N14,N22,N29,N35)</f>
        <v>192483</v>
      </c>
      <c r="O37" s="181"/>
      <c r="P37" s="187">
        <f>SUM(P14,P22,P29,P35)</f>
        <v>2572398</v>
      </c>
      <c r="Q37" s="181"/>
      <c r="R37" s="187">
        <f>SUM(R14,R22,R29,R35)</f>
        <v>442615</v>
      </c>
      <c r="S37" s="181"/>
      <c r="T37" s="187">
        <f>SUM(T14,T22,T29,T35)</f>
        <v>3015013</v>
      </c>
      <c r="U37" s="111">
        <f>T37-'BL 3-4'!D86</f>
        <v>0</v>
      </c>
    </row>
    <row r="38" spans="1:21" ht="20.25" customHeight="1" thickTop="1" x14ac:dyDescent="0.25"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</row>
    <row r="39" spans="1:21" s="85" customFormat="1" ht="20.25" customHeight="1" x14ac:dyDescent="0.25">
      <c r="P39" s="85">
        <f>P37-'BL 3-4'!D84</f>
        <v>0</v>
      </c>
      <c r="R39" s="85">
        <f>R37-'BL 3-4'!D85</f>
        <v>0</v>
      </c>
    </row>
    <row r="40" spans="1:21" ht="20.25" customHeight="1" x14ac:dyDescent="0.25">
      <c r="D40" s="80"/>
      <c r="F40" s="80"/>
      <c r="H40" s="80"/>
      <c r="J40" s="80"/>
      <c r="L40" s="80"/>
      <c r="N40" s="80"/>
      <c r="O40" s="80"/>
      <c r="P40" s="80"/>
      <c r="Q40" s="80"/>
      <c r="R40" s="80"/>
      <c r="S40" s="80"/>
      <c r="T40" s="80"/>
    </row>
  </sheetData>
  <mergeCells count="4">
    <mergeCell ref="D4:T4"/>
    <mergeCell ref="L5:N5"/>
    <mergeCell ref="L6:N6"/>
    <mergeCell ref="D12:T12"/>
  </mergeCells>
  <pageMargins left="0.8" right="0.6" top="0.48" bottom="0.5" header="0.5" footer="0.5"/>
  <pageSetup paperSize="9" scale="67" firstPageNumber="10" orientation="landscape" useFirstPageNumber="1" r:id="rId1"/>
  <headerFooter alignWithMargins="0">
    <oddFooter>&amp;L   The accompanying notes form an integral part of the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B2282-CC0A-4E2C-9FF4-800321D22135}">
  <sheetPr>
    <pageSetUpPr fitToPage="1"/>
  </sheetPr>
  <dimension ref="A1:O214"/>
  <sheetViews>
    <sheetView zoomScale="80" zoomScaleNormal="80" zoomScaleSheetLayoutView="90" workbookViewId="0">
      <selection activeCell="C15" sqref="C15"/>
    </sheetView>
  </sheetViews>
  <sheetFormatPr defaultColWidth="9.21875" defaultRowHeight="20.25" customHeight="1" x14ac:dyDescent="0.25"/>
  <cols>
    <col min="1" max="1" width="52.77734375" style="4" customWidth="1"/>
    <col min="2" max="2" width="6.5546875" style="58" customWidth="1"/>
    <col min="3" max="3" width="1.77734375" style="1" customWidth="1"/>
    <col min="4" max="4" width="13.88671875" style="1" customWidth="1"/>
    <col min="5" max="5" width="1.77734375" style="1" customWidth="1"/>
    <col min="6" max="6" width="15.5546875" style="1" bestFit="1" customWidth="1"/>
    <col min="7" max="7" width="1.77734375" style="1" customWidth="1"/>
    <col min="8" max="8" width="13.88671875" style="1" customWidth="1"/>
    <col min="9" max="9" width="1.77734375" style="1" customWidth="1"/>
    <col min="10" max="10" width="13.88671875" style="1" customWidth="1"/>
    <col min="11" max="11" width="1.77734375" style="9" customWidth="1"/>
    <col min="12" max="12" width="13.88671875" style="9" customWidth="1"/>
    <col min="13" max="13" width="1.77734375" style="1" customWidth="1"/>
    <col min="14" max="14" width="13.88671875" style="9" customWidth="1"/>
    <col min="15" max="16384" width="9.21875" style="1"/>
  </cols>
  <sheetData>
    <row r="1" spans="1:14" s="6" customFormat="1" ht="20.25" customHeight="1" x14ac:dyDescent="0.35">
      <c r="A1" s="5" t="s">
        <v>79</v>
      </c>
      <c r="B1" s="63"/>
      <c r="K1" s="15"/>
      <c r="L1" s="15"/>
      <c r="N1" s="15"/>
    </row>
    <row r="2" spans="1:14" s="8" customFormat="1" ht="20.25" customHeight="1" x14ac:dyDescent="0.35">
      <c r="A2" s="7" t="s">
        <v>144</v>
      </c>
      <c r="B2" s="64"/>
      <c r="K2" s="16"/>
      <c r="L2" s="16"/>
      <c r="N2" s="16"/>
    </row>
    <row r="3" spans="1:14" s="8" customFormat="1" ht="20.25" customHeight="1" x14ac:dyDescent="0.35">
      <c r="A3" s="7"/>
      <c r="B3" s="64"/>
      <c r="K3" s="16"/>
      <c r="L3" s="16"/>
      <c r="N3" s="16"/>
    </row>
    <row r="4" spans="1:14" s="2" customFormat="1" ht="18.75" customHeight="1" x14ac:dyDescent="0.25">
      <c r="A4" s="59"/>
      <c r="B4" s="58"/>
      <c r="C4" s="58"/>
      <c r="D4" s="234" t="s">
        <v>37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</row>
    <row r="5" spans="1:14" s="2" customFormat="1" ht="18.75" customHeight="1" x14ac:dyDescent="0.25">
      <c r="A5" s="34"/>
      <c r="B5" s="56"/>
      <c r="C5" s="10"/>
      <c r="E5" s="10"/>
      <c r="F5" s="26"/>
      <c r="G5" s="10"/>
      <c r="H5" s="26"/>
      <c r="I5" s="26"/>
      <c r="J5" s="235" t="s">
        <v>42</v>
      </c>
      <c r="K5" s="236"/>
      <c r="L5" s="236"/>
      <c r="M5" s="26"/>
      <c r="N5" s="10"/>
    </row>
    <row r="6" spans="1:14" s="2" customFormat="1" ht="18.75" customHeight="1" x14ac:dyDescent="0.25">
      <c r="A6" s="65"/>
      <c r="B6" s="56"/>
      <c r="C6" s="10"/>
      <c r="D6" s="10" t="s">
        <v>32</v>
      </c>
      <c r="E6" s="10"/>
      <c r="G6" s="10"/>
      <c r="J6" s="194"/>
      <c r="K6" s="10"/>
      <c r="L6" s="194"/>
      <c r="M6" s="10"/>
      <c r="N6" s="194"/>
    </row>
    <row r="7" spans="1:14" s="2" customFormat="1" ht="18.75" customHeight="1" x14ac:dyDescent="0.25">
      <c r="A7" s="65"/>
      <c r="B7" s="56"/>
      <c r="C7" s="10"/>
      <c r="D7" s="190" t="s">
        <v>129</v>
      </c>
      <c r="E7" s="10"/>
      <c r="F7" s="190" t="s">
        <v>43</v>
      </c>
      <c r="G7" s="10"/>
      <c r="J7" s="194" t="s">
        <v>48</v>
      </c>
      <c r="K7" s="10"/>
      <c r="M7" s="10"/>
      <c r="N7" s="190" t="s">
        <v>29</v>
      </c>
    </row>
    <row r="8" spans="1:14" s="2" customFormat="1" ht="18.75" customHeight="1" x14ac:dyDescent="0.3">
      <c r="A8" s="66"/>
      <c r="B8" s="56" t="s">
        <v>2</v>
      </c>
      <c r="C8" s="10"/>
      <c r="D8" s="10" t="s">
        <v>31</v>
      </c>
      <c r="E8" s="10"/>
      <c r="F8" s="190" t="s">
        <v>133</v>
      </c>
      <c r="G8" s="10"/>
      <c r="H8" s="190" t="s">
        <v>88</v>
      </c>
      <c r="I8" s="10"/>
      <c r="J8" s="60" t="s">
        <v>44</v>
      </c>
      <c r="K8" s="10"/>
      <c r="L8" s="194" t="s">
        <v>45</v>
      </c>
      <c r="M8" s="10"/>
      <c r="N8" s="190" t="s">
        <v>28</v>
      </c>
    </row>
    <row r="9" spans="1:14" s="2" customFormat="1" ht="18.75" customHeight="1" x14ac:dyDescent="0.3">
      <c r="A9" s="67"/>
      <c r="B9" s="68"/>
      <c r="C9" s="68"/>
      <c r="D9" s="226" t="s">
        <v>139</v>
      </c>
      <c r="E9" s="226"/>
      <c r="F9" s="226"/>
      <c r="G9" s="226"/>
      <c r="H9" s="226"/>
      <c r="I9" s="226"/>
      <c r="J9" s="226"/>
      <c r="K9" s="226"/>
      <c r="L9" s="226"/>
      <c r="M9" s="226"/>
      <c r="N9" s="226"/>
    </row>
    <row r="10" spans="1:14" s="2" customFormat="1" ht="18.75" customHeight="1" x14ac:dyDescent="0.3">
      <c r="A10" s="31" t="s">
        <v>218</v>
      </c>
      <c r="B10" s="68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</row>
    <row r="11" spans="1:14" s="2" customFormat="1" ht="18.75" customHeight="1" x14ac:dyDescent="0.3">
      <c r="A11" s="103" t="s">
        <v>158</v>
      </c>
      <c r="B11" s="68"/>
      <c r="C11" s="189"/>
      <c r="D11" s="193">
        <v>887983</v>
      </c>
      <c r="E11" s="189"/>
      <c r="F11" s="193">
        <v>187228</v>
      </c>
      <c r="G11" s="189"/>
      <c r="H11" s="138">
        <v>7149</v>
      </c>
      <c r="I11" s="189"/>
      <c r="J11" s="193">
        <v>8218</v>
      </c>
      <c r="K11" s="189"/>
      <c r="L11" s="193">
        <v>399241</v>
      </c>
      <c r="M11" s="189"/>
      <c r="N11" s="193">
        <f>SUM(D11:L11)</f>
        <v>1489819</v>
      </c>
    </row>
    <row r="12" spans="1:14" ht="18.75" customHeight="1" x14ac:dyDescent="0.25">
      <c r="A12" s="31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87"/>
    </row>
    <row r="13" spans="1:14" s="54" customFormat="1" ht="18.75" customHeight="1" x14ac:dyDescent="0.25">
      <c r="A13" s="30" t="s">
        <v>40</v>
      </c>
      <c r="B13" s="58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87"/>
    </row>
    <row r="14" spans="1:14" s="69" customFormat="1" ht="18.75" customHeight="1" x14ac:dyDescent="0.3">
      <c r="A14" s="70" t="s">
        <v>184</v>
      </c>
      <c r="B14" s="5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87"/>
    </row>
    <row r="15" spans="1:14" s="69" customFormat="1" ht="18.75" customHeight="1" x14ac:dyDescent="0.3">
      <c r="A15" s="114" t="s">
        <v>114</v>
      </c>
      <c r="B15" s="121" t="s">
        <v>169</v>
      </c>
      <c r="C15" s="109"/>
      <c r="D15" s="198">
        <v>0</v>
      </c>
      <c r="E15" s="102"/>
      <c r="F15" s="198">
        <v>0</v>
      </c>
      <c r="G15" s="109"/>
      <c r="H15" s="214">
        <v>7788</v>
      </c>
      <c r="I15" s="109"/>
      <c r="J15" s="198">
        <v>0</v>
      </c>
      <c r="K15" s="109"/>
      <c r="L15" s="198">
        <v>0</v>
      </c>
      <c r="M15" s="109"/>
      <c r="N15" s="109">
        <f>SUM(D15:L15)</f>
        <v>7788</v>
      </c>
    </row>
    <row r="16" spans="1:14" s="69" customFormat="1" ht="18.75" customHeight="1" x14ac:dyDescent="0.3">
      <c r="A16" s="114" t="s">
        <v>195</v>
      </c>
      <c r="B16" s="121"/>
      <c r="C16" s="109"/>
      <c r="D16" s="198">
        <v>0</v>
      </c>
      <c r="E16" s="102"/>
      <c r="F16" s="198">
        <v>0</v>
      </c>
      <c r="G16" s="109"/>
      <c r="H16" s="198">
        <v>0</v>
      </c>
      <c r="I16" s="109"/>
      <c r="J16" s="198">
        <v>0</v>
      </c>
      <c r="K16" s="109"/>
      <c r="L16" s="198">
        <v>-322338</v>
      </c>
      <c r="M16" s="109"/>
      <c r="N16" s="109">
        <f>SUM(D16:L16)</f>
        <v>-322338</v>
      </c>
    </row>
    <row r="17" spans="1:15" s="61" customFormat="1" ht="18.75" customHeight="1" x14ac:dyDescent="0.3">
      <c r="A17" s="96" t="s">
        <v>185</v>
      </c>
      <c r="B17" s="57"/>
      <c r="C17" s="117"/>
      <c r="D17" s="153">
        <f>SUM(D15:D16)</f>
        <v>0</v>
      </c>
      <c r="E17" s="123"/>
      <c r="F17" s="153">
        <f>SUM(F15:F16)</f>
        <v>0</v>
      </c>
      <c r="G17" s="117"/>
      <c r="H17" s="153">
        <f>SUM(H15:H16)</f>
        <v>7788</v>
      </c>
      <c r="I17" s="115"/>
      <c r="J17" s="153">
        <f>SUM(J15:J16)</f>
        <v>0</v>
      </c>
      <c r="K17" s="115"/>
      <c r="L17" s="153">
        <f>SUM(L15:L16)</f>
        <v>-322338</v>
      </c>
      <c r="M17" s="115"/>
      <c r="N17" s="110">
        <f>SUM(D17:L17)</f>
        <v>-314550</v>
      </c>
    </row>
    <row r="18" spans="1:15" s="61" customFormat="1" ht="18.75" customHeight="1" x14ac:dyDescent="0.3">
      <c r="A18" s="31" t="s">
        <v>57</v>
      </c>
      <c r="B18" s="57"/>
      <c r="C18" s="117"/>
      <c r="D18" s="164">
        <f>D17</f>
        <v>0</v>
      </c>
      <c r="E18" s="123"/>
      <c r="F18" s="164">
        <f>F17</f>
        <v>0</v>
      </c>
      <c r="G18" s="117"/>
      <c r="H18" s="119">
        <f>H17</f>
        <v>7788</v>
      </c>
      <c r="I18" s="115"/>
      <c r="J18" s="99">
        <f>J17</f>
        <v>0</v>
      </c>
      <c r="K18" s="115"/>
      <c r="L18" s="122">
        <f>L17</f>
        <v>-322338</v>
      </c>
      <c r="M18" s="115"/>
      <c r="N18" s="120">
        <f>N17</f>
        <v>-314550</v>
      </c>
    </row>
    <row r="19" spans="1:15" s="61" customFormat="1" ht="18.75" customHeight="1" x14ac:dyDescent="0.3">
      <c r="A19" s="37"/>
      <c r="B19" s="57"/>
      <c r="C19" s="101"/>
      <c r="D19" s="123"/>
      <c r="E19" s="123"/>
      <c r="F19" s="123"/>
      <c r="G19" s="101"/>
      <c r="H19" s="101"/>
      <c r="I19" s="87"/>
      <c r="J19" s="87"/>
      <c r="K19" s="87"/>
      <c r="L19" s="101"/>
      <c r="M19" s="87"/>
      <c r="N19" s="87"/>
    </row>
    <row r="20" spans="1:15" s="61" customFormat="1" ht="18.75" customHeight="1" x14ac:dyDescent="0.3">
      <c r="A20" s="37" t="s">
        <v>145</v>
      </c>
      <c r="B20" s="57"/>
      <c r="D20" s="215"/>
      <c r="E20" s="215"/>
      <c r="F20" s="215"/>
      <c r="O20" s="109"/>
    </row>
    <row r="21" spans="1:15" s="61" customFormat="1" ht="18.75" customHeight="1" x14ac:dyDescent="0.3">
      <c r="A21" s="95" t="s">
        <v>153</v>
      </c>
      <c r="B21" s="57"/>
      <c r="C21" s="86"/>
      <c r="D21" s="198">
        <v>0</v>
      </c>
      <c r="E21" s="134"/>
      <c r="F21" s="198">
        <v>0</v>
      </c>
      <c r="G21" s="98"/>
      <c r="H21" s="198">
        <v>0</v>
      </c>
      <c r="I21" s="98"/>
      <c r="J21" s="198">
        <v>0</v>
      </c>
      <c r="K21" s="73"/>
      <c r="L21" s="73">
        <v>83383</v>
      </c>
      <c r="M21" s="73"/>
      <c r="N21" s="73">
        <f>SUM(D21:L21)</f>
        <v>83383</v>
      </c>
      <c r="O21" s="109"/>
    </row>
    <row r="22" spans="1:15" s="61" customFormat="1" ht="18.75" customHeight="1" x14ac:dyDescent="0.3">
      <c r="A22" s="95" t="s">
        <v>113</v>
      </c>
      <c r="B22" s="57"/>
      <c r="C22" s="86"/>
      <c r="D22" s="198">
        <v>0</v>
      </c>
      <c r="E22" s="134"/>
      <c r="F22" s="198">
        <v>0</v>
      </c>
      <c r="G22" s="98"/>
      <c r="H22" s="198">
        <v>0</v>
      </c>
      <c r="I22" s="98"/>
      <c r="J22" s="198">
        <v>0</v>
      </c>
      <c r="K22" s="73"/>
      <c r="L22" s="86">
        <v>0</v>
      </c>
      <c r="M22" s="73"/>
      <c r="N22" s="86">
        <f>SUM(D22:L22)</f>
        <v>0</v>
      </c>
      <c r="O22" s="109"/>
    </row>
    <row r="23" spans="1:15" ht="18.75" customHeight="1" x14ac:dyDescent="0.25">
      <c r="A23" s="37" t="s">
        <v>146</v>
      </c>
      <c r="B23" s="56"/>
      <c r="C23" s="101"/>
      <c r="D23" s="153">
        <f>SUM(D21:D22)</f>
        <v>0</v>
      </c>
      <c r="E23" s="123"/>
      <c r="F23" s="153">
        <f>SUM(F21:F22)</f>
        <v>0</v>
      </c>
      <c r="G23" s="101"/>
      <c r="H23" s="153">
        <f>SUM(H21:H22)</f>
        <v>0</v>
      </c>
      <c r="I23" s="101"/>
      <c r="J23" s="153">
        <f>SUM(J21:J21)</f>
        <v>0</v>
      </c>
      <c r="K23" s="87"/>
      <c r="L23" s="88">
        <f>SUM(L21:L22)</f>
        <v>83383</v>
      </c>
      <c r="M23" s="87"/>
      <c r="N23" s="88">
        <f>SUM(N21:N22)</f>
        <v>83383</v>
      </c>
      <c r="O23" s="109"/>
    </row>
    <row r="24" spans="1:15" ht="18.75" customHeight="1" x14ac:dyDescent="0.25">
      <c r="A24" s="31"/>
      <c r="B24" s="56"/>
      <c r="O24" s="109"/>
    </row>
    <row r="25" spans="1:15" s="61" customFormat="1" ht="18.75" customHeight="1" thickBot="1" x14ac:dyDescent="0.35">
      <c r="A25" s="31" t="s">
        <v>216</v>
      </c>
      <c r="B25" s="68"/>
      <c r="C25" s="41"/>
      <c r="D25" s="29">
        <f>SUM(D11,D17,D23)</f>
        <v>887983</v>
      </c>
      <c r="E25" s="41"/>
      <c r="F25" s="29">
        <f>SUM(F11,F17,F23)</f>
        <v>187228</v>
      </c>
      <c r="G25" s="41"/>
      <c r="H25" s="29">
        <f>SUM(H11,H17,H23)</f>
        <v>14937</v>
      </c>
      <c r="I25" s="41"/>
      <c r="J25" s="29">
        <f>SUM(J11,J17,J23)</f>
        <v>8218</v>
      </c>
      <c r="K25" s="41"/>
      <c r="L25" s="29">
        <f>SUM(L11,L17,L23)</f>
        <v>160286</v>
      </c>
      <c r="M25" s="41"/>
      <c r="N25" s="29">
        <f>SUM(D25:L25)</f>
        <v>1258652</v>
      </c>
      <c r="O25" s="109"/>
    </row>
    <row r="26" spans="1:15" s="61" customFormat="1" ht="20.25" customHeight="1" thickTop="1" x14ac:dyDescent="0.3">
      <c r="A26" s="3"/>
      <c r="B26" s="57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87"/>
    </row>
    <row r="27" spans="1:15" ht="20.25" customHeight="1" x14ac:dyDescent="0.25">
      <c r="C27" s="83"/>
      <c r="D27" s="83"/>
      <c r="E27" s="83"/>
      <c r="F27" s="83"/>
      <c r="G27" s="83"/>
      <c r="H27" s="83"/>
      <c r="I27" s="83"/>
      <c r="J27" s="83"/>
      <c r="K27" s="84"/>
      <c r="L27" s="84"/>
      <c r="M27" s="83"/>
      <c r="N27" s="84"/>
    </row>
    <row r="28" spans="1:15" ht="20.25" customHeight="1" x14ac:dyDescent="0.25">
      <c r="D28" s="83"/>
      <c r="F28" s="83"/>
      <c r="H28" s="83"/>
      <c r="J28" s="83"/>
      <c r="L28" s="84"/>
      <c r="N28" s="84"/>
    </row>
    <row r="85" spans="1:1" ht="20.25" customHeight="1" x14ac:dyDescent="0.25">
      <c r="A85" s="19"/>
    </row>
    <row r="140" spans="1:15" s="58" customFormat="1" ht="20.25" customHeight="1" x14ac:dyDescent="0.25">
      <c r="A140" s="4" t="s">
        <v>51</v>
      </c>
      <c r="C140" s="1"/>
      <c r="D140" s="1"/>
      <c r="E140" s="1"/>
      <c r="F140" s="1"/>
      <c r="G140" s="1"/>
      <c r="H140" s="1"/>
      <c r="I140" s="1"/>
      <c r="J140" s="1"/>
      <c r="K140" s="9"/>
      <c r="L140" s="9"/>
      <c r="M140" s="1"/>
      <c r="N140" s="9"/>
      <c r="O140" s="1"/>
    </row>
    <row r="213" spans="1:15" s="58" customFormat="1" ht="20.25" customHeight="1" x14ac:dyDescent="0.25">
      <c r="A213" s="4" t="s">
        <v>52</v>
      </c>
      <c r="C213" s="1"/>
      <c r="D213" s="1"/>
      <c r="E213" s="1"/>
      <c r="F213" s="1"/>
      <c r="G213" s="1"/>
      <c r="H213" s="1"/>
      <c r="I213" s="1"/>
      <c r="J213" s="1"/>
      <c r="K213" s="9"/>
      <c r="L213" s="9"/>
      <c r="M213" s="1"/>
      <c r="N213" s="9"/>
      <c r="O213" s="1"/>
    </row>
    <row r="214" spans="1:15" s="58" customFormat="1" ht="20.25" customHeight="1" x14ac:dyDescent="0.25">
      <c r="A214" s="4" t="s">
        <v>49</v>
      </c>
      <c r="C214" s="1"/>
      <c r="D214" s="1"/>
      <c r="E214" s="1"/>
      <c r="F214" s="1"/>
      <c r="G214" s="1"/>
      <c r="H214" s="1"/>
      <c r="I214" s="1"/>
      <c r="J214" s="1"/>
      <c r="K214" s="9"/>
      <c r="L214" s="9"/>
      <c r="M214" s="1"/>
      <c r="N214" s="9"/>
      <c r="O214" s="1"/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5" firstPageNumber="11" orientation="landscape" useFirstPageNumber="1" r:id="rId1"/>
  <headerFooter alignWithMargins="0">
    <oddFooter>&amp;L   The accompanying notes form an integral part of the interim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17"/>
  <sheetViews>
    <sheetView zoomScale="80" zoomScaleNormal="80" zoomScaleSheetLayoutView="90" workbookViewId="0">
      <selection activeCell="F16" sqref="F16"/>
    </sheetView>
  </sheetViews>
  <sheetFormatPr defaultColWidth="9.21875" defaultRowHeight="20.25" customHeight="1" x14ac:dyDescent="0.25"/>
  <cols>
    <col min="1" max="1" width="52.77734375" style="4" customWidth="1"/>
    <col min="2" max="2" width="6.5546875" style="58" customWidth="1"/>
    <col min="3" max="3" width="1.77734375" style="1" customWidth="1"/>
    <col min="4" max="4" width="13.88671875" style="1" customWidth="1"/>
    <col min="5" max="5" width="1.77734375" style="1" customWidth="1"/>
    <col min="6" max="6" width="15.5546875" style="1" bestFit="1" customWidth="1"/>
    <col min="7" max="7" width="1.77734375" style="1" customWidth="1"/>
    <col min="8" max="8" width="13.88671875" style="1" customWidth="1"/>
    <col min="9" max="9" width="1.77734375" style="1" customWidth="1"/>
    <col min="10" max="10" width="13.88671875" style="1" customWidth="1"/>
    <col min="11" max="11" width="1.77734375" style="9" customWidth="1"/>
    <col min="12" max="12" width="13.88671875" style="9" customWidth="1"/>
    <col min="13" max="13" width="1.77734375" style="1" customWidth="1"/>
    <col min="14" max="14" width="13.88671875" style="9" customWidth="1"/>
    <col min="15" max="16384" width="9.21875" style="1"/>
  </cols>
  <sheetData>
    <row r="1" spans="1:14" s="6" customFormat="1" ht="20.25" customHeight="1" x14ac:dyDescent="0.35">
      <c r="A1" s="5" t="s">
        <v>79</v>
      </c>
      <c r="B1" s="63"/>
      <c r="K1" s="15"/>
      <c r="L1" s="15"/>
      <c r="N1" s="15"/>
    </row>
    <row r="2" spans="1:14" s="8" customFormat="1" ht="20.25" customHeight="1" x14ac:dyDescent="0.35">
      <c r="A2" s="7" t="s">
        <v>144</v>
      </c>
      <c r="B2" s="64"/>
      <c r="K2" s="16"/>
      <c r="L2" s="16"/>
      <c r="N2" s="16"/>
    </row>
    <row r="3" spans="1:14" s="8" customFormat="1" ht="20.25" customHeight="1" x14ac:dyDescent="0.35">
      <c r="A3" s="7"/>
      <c r="B3" s="64"/>
      <c r="K3" s="16"/>
      <c r="L3" s="16"/>
      <c r="N3" s="16"/>
    </row>
    <row r="4" spans="1:14" s="2" customFormat="1" ht="18.75" customHeight="1" x14ac:dyDescent="0.25">
      <c r="A4" s="59"/>
      <c r="B4" s="58"/>
      <c r="C4" s="58"/>
      <c r="D4" s="234" t="s">
        <v>37</v>
      </c>
      <c r="E4" s="234"/>
      <c r="F4" s="234"/>
      <c r="G4" s="234"/>
      <c r="H4" s="234"/>
      <c r="I4" s="234"/>
      <c r="J4" s="234"/>
      <c r="K4" s="234"/>
      <c r="L4" s="234"/>
      <c r="M4" s="234"/>
      <c r="N4" s="234"/>
    </row>
    <row r="5" spans="1:14" s="2" customFormat="1" ht="18.75" customHeight="1" x14ac:dyDescent="0.25">
      <c r="A5" s="34"/>
      <c r="B5" s="56"/>
      <c r="C5" s="10"/>
      <c r="E5" s="10"/>
      <c r="F5" s="26"/>
      <c r="G5" s="10"/>
      <c r="H5" s="26"/>
      <c r="I5" s="26"/>
      <c r="J5" s="235" t="s">
        <v>42</v>
      </c>
      <c r="K5" s="236"/>
      <c r="L5" s="236"/>
      <c r="M5" s="26"/>
      <c r="N5" s="10"/>
    </row>
    <row r="6" spans="1:14" s="2" customFormat="1" ht="18.75" customHeight="1" x14ac:dyDescent="0.25">
      <c r="A6" s="65"/>
      <c r="B6" s="56"/>
      <c r="C6" s="10"/>
      <c r="D6" s="10" t="s">
        <v>32</v>
      </c>
      <c r="E6" s="10"/>
      <c r="G6" s="10"/>
      <c r="J6" s="42"/>
      <c r="K6" s="10"/>
      <c r="L6" s="42"/>
      <c r="M6" s="10"/>
      <c r="N6" s="42"/>
    </row>
    <row r="7" spans="1:14" s="2" customFormat="1" ht="18.75" customHeight="1" x14ac:dyDescent="0.25">
      <c r="A7" s="65"/>
      <c r="B7" s="56"/>
      <c r="C7" s="10"/>
      <c r="D7" s="188" t="s">
        <v>129</v>
      </c>
      <c r="E7" s="10"/>
      <c r="F7" s="174" t="s">
        <v>43</v>
      </c>
      <c r="G7" s="10"/>
      <c r="J7" s="42" t="s">
        <v>48</v>
      </c>
      <c r="K7" s="10"/>
      <c r="M7" s="10"/>
      <c r="N7" s="38" t="s">
        <v>29</v>
      </c>
    </row>
    <row r="8" spans="1:14" s="2" customFormat="1" ht="18.75" customHeight="1" x14ac:dyDescent="0.3">
      <c r="A8" s="66"/>
      <c r="B8" s="56" t="s">
        <v>2</v>
      </c>
      <c r="C8" s="10"/>
      <c r="D8" s="10" t="s">
        <v>31</v>
      </c>
      <c r="E8" s="10"/>
      <c r="F8" s="174" t="s">
        <v>133</v>
      </c>
      <c r="G8" s="10"/>
      <c r="H8" s="158" t="s">
        <v>88</v>
      </c>
      <c r="I8" s="10"/>
      <c r="J8" s="60" t="s">
        <v>44</v>
      </c>
      <c r="K8" s="10"/>
      <c r="L8" s="42" t="s">
        <v>45</v>
      </c>
      <c r="M8" s="10"/>
      <c r="N8" s="38" t="s">
        <v>28</v>
      </c>
    </row>
    <row r="9" spans="1:14" s="2" customFormat="1" ht="18.75" customHeight="1" x14ac:dyDescent="0.3">
      <c r="A9" s="67"/>
      <c r="B9" s="68"/>
      <c r="C9" s="68"/>
      <c r="D9" s="226" t="s">
        <v>139</v>
      </c>
      <c r="E9" s="226"/>
      <c r="F9" s="226"/>
      <c r="G9" s="226"/>
      <c r="H9" s="226"/>
      <c r="I9" s="226"/>
      <c r="J9" s="226"/>
      <c r="K9" s="226"/>
      <c r="L9" s="226"/>
      <c r="M9" s="226"/>
      <c r="N9" s="226"/>
    </row>
    <row r="10" spans="1:14" s="2" customFormat="1" ht="18.75" customHeight="1" x14ac:dyDescent="0.3">
      <c r="A10" s="31" t="s">
        <v>219</v>
      </c>
      <c r="B10" s="68"/>
      <c r="C10" s="145"/>
      <c r="D10" s="17"/>
      <c r="E10" s="17"/>
      <c r="F10" s="17"/>
      <c r="G10" s="157"/>
      <c r="H10" s="157"/>
      <c r="I10" s="17"/>
      <c r="J10" s="17"/>
      <c r="K10" s="17"/>
      <c r="L10" s="17"/>
      <c r="M10" s="17"/>
      <c r="N10" s="17"/>
    </row>
    <row r="11" spans="1:14" s="2" customFormat="1" ht="18.75" customHeight="1" x14ac:dyDescent="0.3">
      <c r="A11" s="103" t="s">
        <v>165</v>
      </c>
      <c r="B11" s="68"/>
      <c r="C11" s="149"/>
      <c r="D11" s="159">
        <v>1005000</v>
      </c>
      <c r="E11" s="149"/>
      <c r="F11" s="159">
        <v>348597</v>
      </c>
      <c r="G11" s="157"/>
      <c r="H11" s="138">
        <v>18010</v>
      </c>
      <c r="I11" s="149"/>
      <c r="J11" s="159">
        <v>13800</v>
      </c>
      <c r="K11" s="149"/>
      <c r="L11" s="159">
        <v>181232</v>
      </c>
      <c r="M11" s="149"/>
      <c r="N11" s="159">
        <f>SUM(D11:L11)</f>
        <v>1566639</v>
      </c>
    </row>
    <row r="12" spans="1:14" ht="18.75" customHeight="1" x14ac:dyDescent="0.25">
      <c r="A12" s="31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87"/>
    </row>
    <row r="13" spans="1:14" s="54" customFormat="1" ht="18.75" customHeight="1" x14ac:dyDescent="0.25">
      <c r="A13" s="30" t="s">
        <v>40</v>
      </c>
      <c r="B13" s="58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87"/>
    </row>
    <row r="14" spans="1:14" s="69" customFormat="1" ht="18.75" customHeight="1" x14ac:dyDescent="0.3">
      <c r="A14" s="70" t="s">
        <v>184</v>
      </c>
      <c r="B14" s="57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87"/>
    </row>
    <row r="15" spans="1:14" s="69" customFormat="1" ht="18.75" customHeight="1" x14ac:dyDescent="0.3">
      <c r="A15" s="155" t="s">
        <v>224</v>
      </c>
      <c r="B15" s="58">
        <v>9</v>
      </c>
      <c r="C15" s="73"/>
      <c r="D15" s="73">
        <v>110000</v>
      </c>
      <c r="E15" s="73"/>
      <c r="F15" s="73">
        <v>874500</v>
      </c>
      <c r="G15" s="73"/>
      <c r="H15" s="98">
        <v>0</v>
      </c>
      <c r="I15" s="98"/>
      <c r="J15" s="98">
        <v>0</v>
      </c>
      <c r="K15" s="98"/>
      <c r="L15" s="98">
        <v>0</v>
      </c>
      <c r="M15" s="73"/>
      <c r="N15" s="109">
        <f>SUM(D15:L15)</f>
        <v>984500</v>
      </c>
    </row>
    <row r="16" spans="1:14" s="69" customFormat="1" ht="18.75" customHeight="1" x14ac:dyDescent="0.3">
      <c r="A16" s="155" t="s">
        <v>170</v>
      </c>
      <c r="B16" s="58">
        <v>9</v>
      </c>
      <c r="C16" s="73"/>
      <c r="D16" s="73">
        <v>21505</v>
      </c>
      <c r="E16" s="73"/>
      <c r="F16" s="73">
        <v>21505</v>
      </c>
      <c r="G16" s="73"/>
      <c r="H16" s="98">
        <v>0</v>
      </c>
      <c r="I16" s="98"/>
      <c r="J16" s="98">
        <v>0</v>
      </c>
      <c r="K16" s="98"/>
      <c r="L16" s="98">
        <v>0</v>
      </c>
      <c r="M16" s="73"/>
      <c r="N16" s="109">
        <f>SUM(D16:L16)</f>
        <v>43010</v>
      </c>
    </row>
    <row r="17" spans="1:15" s="69" customFormat="1" ht="18.75" customHeight="1" x14ac:dyDescent="0.3">
      <c r="A17" s="114" t="s">
        <v>114</v>
      </c>
      <c r="B17" s="121">
        <v>10</v>
      </c>
      <c r="C17" s="109"/>
      <c r="D17" s="198">
        <v>0</v>
      </c>
      <c r="E17" s="109"/>
      <c r="F17" s="198">
        <v>14475</v>
      </c>
      <c r="G17" s="109"/>
      <c r="H17" s="214">
        <v>-5465</v>
      </c>
      <c r="I17" s="109"/>
      <c r="J17" s="198">
        <v>0</v>
      </c>
      <c r="K17" s="109"/>
      <c r="L17" s="198">
        <v>0</v>
      </c>
      <c r="M17" s="109"/>
      <c r="N17" s="109">
        <f>SUM(D17:L17)</f>
        <v>9010</v>
      </c>
    </row>
    <row r="18" spans="1:15" s="69" customFormat="1" ht="18.75" customHeight="1" x14ac:dyDescent="0.3">
      <c r="A18" s="114" t="s">
        <v>195</v>
      </c>
      <c r="B18" s="121">
        <v>13</v>
      </c>
      <c r="C18" s="109"/>
      <c r="D18" s="198">
        <v>0</v>
      </c>
      <c r="E18" s="109"/>
      <c r="F18" s="198">
        <v>0</v>
      </c>
      <c r="G18" s="109"/>
      <c r="H18" s="198">
        <v>0</v>
      </c>
      <c r="I18" s="109"/>
      <c r="J18" s="198">
        <v>0</v>
      </c>
      <c r="K18" s="109"/>
      <c r="L18" s="198">
        <v>-61620</v>
      </c>
      <c r="M18" s="109"/>
      <c r="N18" s="109">
        <f>SUM(D18:L18)</f>
        <v>-61620</v>
      </c>
    </row>
    <row r="19" spans="1:15" s="61" customFormat="1" ht="18.75" customHeight="1" x14ac:dyDescent="0.3">
      <c r="A19" s="96" t="s">
        <v>185</v>
      </c>
      <c r="B19" s="57"/>
      <c r="C19" s="117"/>
      <c r="D19" s="153">
        <f>SUM(D15:D18)</f>
        <v>131505</v>
      </c>
      <c r="E19" s="117"/>
      <c r="F19" s="153">
        <f>SUM(F15:F18)</f>
        <v>910480</v>
      </c>
      <c r="G19" s="117"/>
      <c r="H19" s="153">
        <f>SUM(H15:H18)</f>
        <v>-5465</v>
      </c>
      <c r="I19" s="115"/>
      <c r="J19" s="153">
        <f>SUM(J15:J18)</f>
        <v>0</v>
      </c>
      <c r="K19" s="115"/>
      <c r="L19" s="153">
        <f>SUM(L15:L18)</f>
        <v>-61620</v>
      </c>
      <c r="M19" s="115"/>
      <c r="N19" s="153">
        <f>SUM(N15:N18)</f>
        <v>974900</v>
      </c>
    </row>
    <row r="20" spans="1:15" s="61" customFormat="1" ht="18.75" customHeight="1" x14ac:dyDescent="0.3">
      <c r="A20" s="31" t="s">
        <v>57</v>
      </c>
      <c r="B20" s="57"/>
      <c r="C20" s="117"/>
      <c r="D20" s="119">
        <f>D19</f>
        <v>131505</v>
      </c>
      <c r="E20" s="117"/>
      <c r="F20" s="119">
        <f>F19</f>
        <v>910480</v>
      </c>
      <c r="G20" s="117"/>
      <c r="H20" s="119">
        <f>H19</f>
        <v>-5465</v>
      </c>
      <c r="I20" s="115"/>
      <c r="J20" s="153">
        <f>J19</f>
        <v>0</v>
      </c>
      <c r="K20" s="115"/>
      <c r="L20" s="153">
        <f>L19</f>
        <v>-61620</v>
      </c>
      <c r="M20" s="115"/>
      <c r="N20" s="119">
        <f>N19</f>
        <v>974900</v>
      </c>
    </row>
    <row r="21" spans="1:15" s="61" customFormat="1" ht="18.75" customHeight="1" x14ac:dyDescent="0.3">
      <c r="A21" s="37"/>
      <c r="B21" s="57"/>
      <c r="C21" s="101"/>
      <c r="D21" s="101"/>
      <c r="E21" s="101"/>
      <c r="F21" s="101"/>
      <c r="G21" s="101"/>
      <c r="H21" s="101"/>
      <c r="I21" s="87"/>
      <c r="J21" s="87"/>
      <c r="K21" s="87"/>
      <c r="L21" s="101"/>
      <c r="M21" s="87"/>
      <c r="N21" s="87"/>
    </row>
    <row r="22" spans="1:15" s="61" customFormat="1" ht="18.75" customHeight="1" x14ac:dyDescent="0.3">
      <c r="A22" s="37" t="s">
        <v>145</v>
      </c>
      <c r="B22" s="57"/>
      <c r="O22" s="109"/>
    </row>
    <row r="23" spans="1:15" s="61" customFormat="1" ht="18.75" customHeight="1" x14ac:dyDescent="0.3">
      <c r="A23" s="95" t="s">
        <v>153</v>
      </c>
      <c r="B23" s="57"/>
      <c r="C23" s="86"/>
      <c r="D23" s="198">
        <v>0</v>
      </c>
      <c r="E23" s="98"/>
      <c r="F23" s="198">
        <v>0</v>
      </c>
      <c r="G23" s="98"/>
      <c r="H23" s="198">
        <v>0</v>
      </c>
      <c r="I23" s="98"/>
      <c r="J23" s="198">
        <v>0</v>
      </c>
      <c r="K23" s="73"/>
      <c r="L23" s="73">
        <f>'PL7-8'!H39</f>
        <v>92176</v>
      </c>
      <c r="M23" s="73"/>
      <c r="N23" s="73">
        <f>SUM(D23:L23)</f>
        <v>92176</v>
      </c>
      <c r="O23" s="109"/>
    </row>
    <row r="24" spans="1:15" s="61" customFormat="1" ht="18.75" customHeight="1" x14ac:dyDescent="0.3">
      <c r="A24" s="95" t="s">
        <v>113</v>
      </c>
      <c r="B24" s="57"/>
      <c r="C24" s="86"/>
      <c r="D24" s="198">
        <v>0</v>
      </c>
      <c r="E24" s="98"/>
      <c r="F24" s="198">
        <v>0</v>
      </c>
      <c r="G24" s="98"/>
      <c r="H24" s="198">
        <v>0</v>
      </c>
      <c r="I24" s="98"/>
      <c r="J24" s="198">
        <v>0</v>
      </c>
      <c r="K24" s="73"/>
      <c r="L24" s="98">
        <v>0</v>
      </c>
      <c r="M24" s="73"/>
      <c r="N24" s="98">
        <f>SUM(D24:L24)</f>
        <v>0</v>
      </c>
      <c r="O24" s="109"/>
    </row>
    <row r="25" spans="1:15" ht="18.75" customHeight="1" x14ac:dyDescent="0.25">
      <c r="A25" s="37" t="s">
        <v>146</v>
      </c>
      <c r="B25" s="56"/>
      <c r="C25" s="101"/>
      <c r="D25" s="153">
        <f>SUM(D23:D24)</f>
        <v>0</v>
      </c>
      <c r="E25" s="101"/>
      <c r="F25" s="153">
        <f>SUM(F23:F24)</f>
        <v>0</v>
      </c>
      <c r="G25" s="101"/>
      <c r="H25" s="153">
        <f>SUM(H23:H24)</f>
        <v>0</v>
      </c>
      <c r="I25" s="101"/>
      <c r="J25" s="153">
        <f>SUM(J23:J23)</f>
        <v>0</v>
      </c>
      <c r="K25" s="87"/>
      <c r="L25" s="88">
        <f>SUM(L23:L24)</f>
        <v>92176</v>
      </c>
      <c r="M25" s="87"/>
      <c r="N25" s="88">
        <f>SUM(N23:N24)</f>
        <v>92176</v>
      </c>
      <c r="O25" s="109"/>
    </row>
    <row r="26" spans="1:15" ht="18.75" customHeight="1" x14ac:dyDescent="0.25">
      <c r="A26" s="31"/>
      <c r="B26" s="56"/>
      <c r="O26" s="109"/>
    </row>
    <row r="27" spans="1:15" ht="18.75" hidden="1" customHeight="1" x14ac:dyDescent="0.25">
      <c r="A27" s="137" t="s">
        <v>73</v>
      </c>
      <c r="B27" s="56"/>
      <c r="C27" s="143"/>
      <c r="D27" s="168">
        <v>0</v>
      </c>
      <c r="E27" s="86"/>
      <c r="F27" s="168">
        <v>0</v>
      </c>
      <c r="G27" s="86"/>
      <c r="H27" s="168">
        <v>0</v>
      </c>
      <c r="J27" s="144"/>
      <c r="L27" s="144"/>
      <c r="N27" s="168">
        <v>0</v>
      </c>
      <c r="O27" s="111"/>
    </row>
    <row r="28" spans="1:15" s="61" customFormat="1" ht="18.75" customHeight="1" thickBot="1" x14ac:dyDescent="0.35">
      <c r="A28" s="31" t="s">
        <v>217</v>
      </c>
      <c r="B28" s="68"/>
      <c r="C28" s="41"/>
      <c r="D28" s="29">
        <f>SUM(D11,D19,D25)</f>
        <v>1136505</v>
      </c>
      <c r="E28" s="41"/>
      <c r="F28" s="29">
        <f>SUM(F11,F19,F25)</f>
        <v>1259077</v>
      </c>
      <c r="G28" s="41"/>
      <c r="H28" s="29">
        <f>SUM(H11,H19,H25)</f>
        <v>12545</v>
      </c>
      <c r="I28" s="41"/>
      <c r="J28" s="29">
        <f>SUM(J11,J19,J25)</f>
        <v>13800</v>
      </c>
      <c r="K28" s="41"/>
      <c r="L28" s="29">
        <f>SUM(L11,L19,L25)</f>
        <v>211788</v>
      </c>
      <c r="M28" s="41"/>
      <c r="N28" s="29">
        <f>SUM(D28:L28)</f>
        <v>2633715</v>
      </c>
      <c r="O28" s="109"/>
    </row>
    <row r="29" spans="1:15" s="61" customFormat="1" ht="20.25" customHeight="1" thickTop="1" x14ac:dyDescent="0.3">
      <c r="A29" s="3"/>
      <c r="B29" s="57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87"/>
    </row>
    <row r="30" spans="1:15" ht="20.25" customHeight="1" x14ac:dyDescent="0.25">
      <c r="C30" s="83"/>
      <c r="D30" s="83"/>
      <c r="E30" s="83"/>
      <c r="F30" s="83"/>
      <c r="G30" s="83"/>
      <c r="H30" s="83"/>
      <c r="I30" s="83"/>
      <c r="J30" s="83"/>
      <c r="K30" s="84"/>
      <c r="L30" s="84"/>
      <c r="M30" s="83"/>
      <c r="N30" s="84"/>
    </row>
    <row r="31" spans="1:15" ht="20.25" customHeight="1" x14ac:dyDescent="0.25">
      <c r="D31" s="83"/>
      <c r="F31" s="83"/>
      <c r="H31" s="83"/>
      <c r="J31" s="83"/>
      <c r="L31" s="84"/>
      <c r="N31" s="84"/>
    </row>
    <row r="86" spans="1:1" ht="20.25" customHeight="1" x14ac:dyDescent="0.25">
      <c r="A86" s="19"/>
    </row>
    <row r="143" spans="1:1" ht="20.25" customHeight="1" x14ac:dyDescent="0.25">
      <c r="A143" s="4" t="s">
        <v>51</v>
      </c>
    </row>
    <row r="216" spans="1:1" ht="20.25" customHeight="1" x14ac:dyDescent="0.25">
      <c r="A216" s="4" t="s">
        <v>52</v>
      </c>
    </row>
    <row r="217" spans="1:1" ht="20.25" customHeight="1" x14ac:dyDescent="0.25">
      <c r="A217" s="4" t="s">
        <v>49</v>
      </c>
    </row>
  </sheetData>
  <mergeCells count="3">
    <mergeCell ref="D4:N4"/>
    <mergeCell ref="J5:L5"/>
    <mergeCell ref="D9:N9"/>
  </mergeCells>
  <pageMargins left="0.8" right="0.7" top="0.48" bottom="0.5" header="0.5" footer="0.5"/>
  <pageSetup paperSize="9" scale="85" firstPageNumber="12" orientation="landscape" useFirstPageNumber="1" r:id="rId1"/>
  <headerFooter alignWithMargins="0">
    <oddFooter>&amp;L   The accompanying notes form an integral part of the interim financial statements.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25"/>
  <sheetViews>
    <sheetView tabSelected="1" view="pageBreakPreview" topLeftCell="A69" zoomScale="90" zoomScaleNormal="100" zoomScaleSheetLayoutView="90" workbookViewId="0">
      <selection activeCell="A61" sqref="A61"/>
    </sheetView>
  </sheetViews>
  <sheetFormatPr defaultColWidth="9.21875" defaultRowHeight="18.75" customHeight="1" x14ac:dyDescent="0.25"/>
  <cols>
    <col min="1" max="1" width="48.88671875" style="19" customWidth="1"/>
    <col min="2" max="2" width="8.77734375" style="56" customWidth="1"/>
    <col min="3" max="3" width="1.6640625" style="19" customWidth="1"/>
    <col min="4" max="4" width="12.6640625" style="9" customWidth="1"/>
    <col min="5" max="5" width="1.6640625" style="20" customWidth="1"/>
    <col min="6" max="6" width="12.6640625" style="9" customWidth="1"/>
    <col min="7" max="7" width="1.6640625" style="27" customWidth="1"/>
    <col min="8" max="8" width="12.6640625" style="9" customWidth="1"/>
    <col min="9" max="9" width="1.6640625" style="20" customWidth="1"/>
    <col min="10" max="10" width="12.6640625" style="9" customWidth="1"/>
    <col min="11" max="16384" width="9.21875" style="9"/>
  </cols>
  <sheetData>
    <row r="1" spans="1:10" s="15" customFormat="1" ht="18.75" customHeight="1" x14ac:dyDescent="0.35">
      <c r="A1" s="32" t="s">
        <v>79</v>
      </c>
      <c r="B1" s="161"/>
      <c r="C1" s="32"/>
      <c r="E1" s="21"/>
      <c r="G1" s="22"/>
      <c r="I1" s="21"/>
    </row>
    <row r="2" spans="1:10" s="16" customFormat="1" ht="18.75" customHeight="1" x14ac:dyDescent="0.35">
      <c r="A2" s="33" t="s">
        <v>147</v>
      </c>
      <c r="B2" s="162"/>
      <c r="C2" s="33"/>
      <c r="E2" s="23"/>
      <c r="G2" s="24"/>
      <c r="I2" s="23"/>
    </row>
    <row r="3" spans="1:10" s="16" customFormat="1" ht="18.75" customHeight="1" x14ac:dyDescent="0.35">
      <c r="A3" s="33"/>
      <c r="B3" s="162"/>
      <c r="C3" s="33"/>
      <c r="E3" s="23"/>
      <c r="G3" s="24"/>
      <c r="I3" s="23"/>
    </row>
    <row r="4" spans="1:10" ht="18.75" customHeight="1" x14ac:dyDescent="0.25">
      <c r="D4" s="227" t="s">
        <v>0</v>
      </c>
      <c r="E4" s="227"/>
      <c r="F4" s="227"/>
      <c r="H4" s="227" t="s">
        <v>36</v>
      </c>
      <c r="I4" s="227"/>
      <c r="J4" s="227"/>
    </row>
    <row r="5" spans="1:10" ht="18.75" customHeight="1" x14ac:dyDescent="0.25">
      <c r="D5" s="227" t="s">
        <v>35</v>
      </c>
      <c r="E5" s="227"/>
      <c r="F5" s="227"/>
      <c r="G5" s="25"/>
      <c r="H5" s="227" t="s">
        <v>35</v>
      </c>
      <c r="I5" s="227"/>
      <c r="J5" s="227"/>
    </row>
    <row r="6" spans="1:10" ht="18.75" customHeight="1" x14ac:dyDescent="0.25">
      <c r="D6" s="238" t="s">
        <v>215</v>
      </c>
      <c r="E6" s="229"/>
      <c r="F6" s="229"/>
      <c r="G6" s="25"/>
      <c r="H6" s="238" t="s">
        <v>215</v>
      </c>
      <c r="I6" s="229"/>
      <c r="J6" s="229"/>
    </row>
    <row r="7" spans="1:10" ht="18.75" customHeight="1" x14ac:dyDescent="0.25">
      <c r="D7" s="239" t="s">
        <v>213</v>
      </c>
      <c r="E7" s="231"/>
      <c r="F7" s="231"/>
      <c r="G7" s="25"/>
      <c r="H7" s="239" t="s">
        <v>213</v>
      </c>
      <c r="I7" s="231"/>
      <c r="J7" s="231"/>
    </row>
    <row r="8" spans="1:10" ht="18.75" customHeight="1" x14ac:dyDescent="0.25">
      <c r="B8" s="202" t="s">
        <v>2</v>
      </c>
      <c r="D8" s="203">
        <v>2021</v>
      </c>
      <c r="E8" s="204"/>
      <c r="F8" s="203">
        <v>2020</v>
      </c>
      <c r="G8" s="39"/>
      <c r="H8" s="203">
        <v>2021</v>
      </c>
      <c r="I8" s="204"/>
      <c r="J8" s="203">
        <v>2020</v>
      </c>
    </row>
    <row r="9" spans="1:10" ht="18.75" customHeight="1" x14ac:dyDescent="0.25">
      <c r="D9" s="226" t="s">
        <v>139</v>
      </c>
      <c r="E9" s="226"/>
      <c r="F9" s="226"/>
      <c r="G9" s="226"/>
      <c r="H9" s="226"/>
      <c r="I9" s="226"/>
      <c r="J9" s="226"/>
    </row>
    <row r="10" spans="1:10" ht="18.75" customHeight="1" x14ac:dyDescent="0.3">
      <c r="A10" s="35" t="s">
        <v>22</v>
      </c>
      <c r="B10" s="68"/>
      <c r="C10" s="35"/>
      <c r="D10" s="12"/>
      <c r="E10" s="13"/>
      <c r="F10" s="12"/>
      <c r="G10" s="13"/>
      <c r="H10" s="12"/>
      <c r="I10" s="13"/>
      <c r="J10" s="12"/>
    </row>
    <row r="11" spans="1:10" ht="18.75" customHeight="1" x14ac:dyDescent="0.25">
      <c r="A11" s="36" t="s">
        <v>178</v>
      </c>
      <c r="C11" s="36"/>
      <c r="D11" s="102">
        <f>'PL7-8'!D53</f>
        <v>150537</v>
      </c>
      <c r="E11" s="102"/>
      <c r="F11" s="102">
        <v>66940</v>
      </c>
      <c r="G11" s="102"/>
      <c r="H11" s="102">
        <f>'PL7-8'!H53</f>
        <v>92176</v>
      </c>
      <c r="I11" s="102"/>
      <c r="J11" s="102">
        <v>83383</v>
      </c>
    </row>
    <row r="12" spans="1:10" ht="18.75" customHeight="1" x14ac:dyDescent="0.25">
      <c r="A12" s="18" t="s">
        <v>186</v>
      </c>
      <c r="B12" s="18"/>
      <c r="C12" s="18"/>
      <c r="D12" s="171"/>
      <c r="E12" s="102"/>
      <c r="F12" s="102"/>
      <c r="G12" s="102"/>
      <c r="H12" s="102"/>
      <c r="I12" s="102"/>
      <c r="J12" s="102"/>
    </row>
    <row r="13" spans="1:10" ht="18.75" customHeight="1" x14ac:dyDescent="0.25">
      <c r="A13" s="43" t="s">
        <v>59</v>
      </c>
      <c r="C13" s="43"/>
      <c r="D13" s="102">
        <v>28657</v>
      </c>
      <c r="E13" s="102"/>
      <c r="F13" s="102">
        <v>16681</v>
      </c>
      <c r="G13" s="102"/>
      <c r="H13" s="102">
        <v>23369</v>
      </c>
      <c r="I13" s="102"/>
      <c r="J13" s="102">
        <v>20734</v>
      </c>
    </row>
    <row r="14" spans="1:10" ht="18.75" customHeight="1" x14ac:dyDescent="0.25">
      <c r="A14" s="9" t="s">
        <v>39</v>
      </c>
      <c r="B14" s="202"/>
      <c r="C14" s="9"/>
      <c r="D14" s="102">
        <v>23716</v>
      </c>
      <c r="E14" s="102"/>
      <c r="F14" s="102">
        <v>17817</v>
      </c>
      <c r="G14" s="102"/>
      <c r="H14" s="102">
        <v>12947</v>
      </c>
      <c r="I14" s="102"/>
      <c r="J14" s="102">
        <v>7569</v>
      </c>
    </row>
    <row r="15" spans="1:10" ht="18.75" customHeight="1" x14ac:dyDescent="0.25">
      <c r="A15" s="46" t="s">
        <v>115</v>
      </c>
      <c r="C15" s="46"/>
      <c r="D15" s="102">
        <v>205634</v>
      </c>
      <c r="E15" s="102"/>
      <c r="F15" s="102">
        <v>176477</v>
      </c>
      <c r="G15" s="102"/>
      <c r="H15" s="55">
        <v>119515</v>
      </c>
      <c r="I15" s="102"/>
      <c r="J15" s="55">
        <v>104496</v>
      </c>
    </row>
    <row r="16" spans="1:10" ht="18.75" customHeight="1" x14ac:dyDescent="0.25">
      <c r="A16" s="36" t="s">
        <v>234</v>
      </c>
      <c r="C16" s="36"/>
      <c r="D16" s="102">
        <v>-1935</v>
      </c>
      <c r="E16" s="102"/>
      <c r="F16" s="102">
        <v>-2714</v>
      </c>
      <c r="G16" s="102"/>
      <c r="H16" s="102">
        <v>-1935</v>
      </c>
      <c r="I16" s="102"/>
      <c r="J16" s="102">
        <v>-2714</v>
      </c>
    </row>
    <row r="17" spans="1:10" ht="18.75" customHeight="1" x14ac:dyDescent="0.25">
      <c r="A17" s="36" t="s">
        <v>191</v>
      </c>
      <c r="C17" s="36"/>
      <c r="D17" s="102">
        <v>2119</v>
      </c>
      <c r="E17" s="102"/>
      <c r="F17" s="102">
        <v>1835</v>
      </c>
      <c r="G17" s="102"/>
      <c r="H17" s="102">
        <v>1227</v>
      </c>
      <c r="I17" s="102"/>
      <c r="J17" s="102">
        <v>1117</v>
      </c>
    </row>
    <row r="18" spans="1:10" ht="18.75" customHeight="1" x14ac:dyDescent="0.25">
      <c r="A18" s="36" t="s">
        <v>190</v>
      </c>
      <c r="C18" s="36"/>
      <c r="D18" s="102">
        <v>-2931</v>
      </c>
      <c r="E18" s="102"/>
      <c r="F18" s="102">
        <v>-29263</v>
      </c>
      <c r="G18" s="102"/>
      <c r="H18" s="102">
        <v>-3738</v>
      </c>
      <c r="I18" s="102"/>
      <c r="J18" s="102">
        <v>-29263</v>
      </c>
    </row>
    <row r="19" spans="1:10" ht="18.75" customHeight="1" x14ac:dyDescent="0.25">
      <c r="A19" s="36" t="s">
        <v>212</v>
      </c>
      <c r="C19" s="36"/>
      <c r="D19" s="102">
        <v>-1078</v>
      </c>
      <c r="E19" s="102"/>
      <c r="F19" s="102">
        <v>0</v>
      </c>
      <c r="G19" s="102"/>
      <c r="H19" s="102">
        <v>0</v>
      </c>
      <c r="I19" s="102"/>
      <c r="J19" s="102">
        <v>0</v>
      </c>
    </row>
    <row r="20" spans="1:10" ht="18.75" customHeight="1" x14ac:dyDescent="0.25">
      <c r="A20" s="36" t="s">
        <v>203</v>
      </c>
      <c r="C20" s="36"/>
      <c r="D20" s="102"/>
      <c r="E20" s="102"/>
      <c r="F20" s="102"/>
      <c r="G20" s="102"/>
      <c r="H20" s="102"/>
      <c r="I20" s="102"/>
      <c r="J20" s="102"/>
    </row>
    <row r="21" spans="1:10" ht="18.75" customHeight="1" x14ac:dyDescent="0.25">
      <c r="A21" s="36" t="s">
        <v>200</v>
      </c>
      <c r="C21" s="36"/>
      <c r="D21" s="102">
        <v>-1472</v>
      </c>
      <c r="E21" s="102"/>
      <c r="F21" s="102">
        <v>0</v>
      </c>
      <c r="G21" s="102"/>
      <c r="H21" s="102">
        <v>0</v>
      </c>
      <c r="I21" s="102"/>
      <c r="J21" s="102">
        <v>0</v>
      </c>
    </row>
    <row r="22" spans="1:10" ht="18.75" customHeight="1" x14ac:dyDescent="0.25">
      <c r="A22" s="36" t="s">
        <v>187</v>
      </c>
      <c r="C22" s="36"/>
      <c r="D22" s="102"/>
      <c r="E22" s="102"/>
      <c r="F22" s="102"/>
      <c r="G22" s="102"/>
      <c r="H22" s="102"/>
      <c r="I22" s="102"/>
      <c r="J22" s="102"/>
    </row>
    <row r="23" spans="1:10" ht="18.75" customHeight="1" x14ac:dyDescent="0.25">
      <c r="A23" s="36" t="s">
        <v>188</v>
      </c>
      <c r="C23" s="36"/>
      <c r="D23" s="102">
        <v>237</v>
      </c>
      <c r="E23" s="102"/>
      <c r="F23" s="102">
        <v>7543</v>
      </c>
      <c r="G23" s="102"/>
      <c r="H23" s="102">
        <v>-1398</v>
      </c>
      <c r="I23" s="102"/>
      <c r="J23" s="102">
        <v>7702</v>
      </c>
    </row>
    <row r="24" spans="1:10" ht="18.75" customHeight="1" x14ac:dyDescent="0.25">
      <c r="A24" s="36" t="s">
        <v>189</v>
      </c>
      <c r="C24" s="36"/>
      <c r="D24" s="102">
        <v>-95</v>
      </c>
      <c r="E24" s="102"/>
      <c r="F24" s="102">
        <v>572</v>
      </c>
      <c r="G24" s="102"/>
      <c r="H24" s="102">
        <v>-95</v>
      </c>
      <c r="I24" s="102"/>
      <c r="J24" s="102">
        <v>572</v>
      </c>
    </row>
    <row r="25" spans="1:10" ht="18.75" customHeight="1" x14ac:dyDescent="0.25">
      <c r="A25" s="36" t="s">
        <v>95</v>
      </c>
      <c r="C25" s="36"/>
      <c r="D25" s="102">
        <v>17649</v>
      </c>
      <c r="E25" s="102"/>
      <c r="F25" s="102">
        <v>47662</v>
      </c>
      <c r="G25" s="102"/>
      <c r="H25" s="102">
        <v>17649</v>
      </c>
      <c r="I25" s="102"/>
      <c r="J25" s="102">
        <v>47662</v>
      </c>
    </row>
    <row r="26" spans="1:10" ht="18.75" customHeight="1" x14ac:dyDescent="0.25">
      <c r="A26" s="36" t="s">
        <v>204</v>
      </c>
      <c r="C26" s="36"/>
      <c r="D26" s="102">
        <v>553</v>
      </c>
      <c r="E26" s="102"/>
      <c r="F26" s="102">
        <v>-80</v>
      </c>
      <c r="G26" s="102"/>
      <c r="H26" s="102">
        <v>0</v>
      </c>
      <c r="I26" s="102"/>
      <c r="J26" s="102">
        <v>0</v>
      </c>
    </row>
    <row r="27" spans="1:10" ht="18.75" customHeight="1" x14ac:dyDescent="0.25">
      <c r="A27" s="40" t="s">
        <v>60</v>
      </c>
      <c r="C27" s="40"/>
      <c r="D27" s="124">
        <v>-118</v>
      </c>
      <c r="E27" s="124"/>
      <c r="F27" s="124">
        <v>-81</v>
      </c>
      <c r="G27" s="124"/>
      <c r="H27" s="124">
        <v>-5536</v>
      </c>
      <c r="I27" s="124"/>
      <c r="J27" s="124">
        <v>-5154</v>
      </c>
    </row>
    <row r="28" spans="1:10" ht="18.75" customHeight="1" x14ac:dyDescent="0.25">
      <c r="A28" s="40" t="s">
        <v>130</v>
      </c>
      <c r="B28" s="56">
        <v>10</v>
      </c>
      <c r="C28" s="40"/>
      <c r="D28" s="118">
        <v>9011</v>
      </c>
      <c r="E28" s="102"/>
      <c r="F28" s="118">
        <v>7788</v>
      </c>
      <c r="G28" s="102"/>
      <c r="H28" s="118">
        <v>9011</v>
      </c>
      <c r="I28" s="102"/>
      <c r="J28" s="118">
        <v>7788</v>
      </c>
    </row>
    <row r="29" spans="1:10" s="37" customFormat="1" ht="18.75" customHeight="1" x14ac:dyDescent="0.3">
      <c r="A29" s="31"/>
      <c r="B29" s="68"/>
      <c r="C29" s="31"/>
      <c r="D29" s="102">
        <f>SUM(D11:D28)</f>
        <v>430484</v>
      </c>
      <c r="E29" s="102"/>
      <c r="F29" s="102">
        <f>SUM(F11:F28)</f>
        <v>311177</v>
      </c>
      <c r="G29" s="102"/>
      <c r="H29" s="102">
        <f>SUM(H11:H28)</f>
        <v>263192</v>
      </c>
      <c r="I29" s="102"/>
      <c r="J29" s="102">
        <f>SUM(J11:J28)</f>
        <v>243892</v>
      </c>
    </row>
    <row r="30" spans="1:10" ht="18.75" customHeight="1" x14ac:dyDescent="0.25">
      <c r="A30" s="18" t="s">
        <v>23</v>
      </c>
      <c r="C30" s="18"/>
      <c r="D30" s="126"/>
      <c r="E30" s="127"/>
      <c r="F30" s="126"/>
      <c r="G30" s="127"/>
      <c r="H30" s="126"/>
      <c r="I30" s="127"/>
      <c r="J30" s="126"/>
    </row>
    <row r="31" spans="1:10" ht="18.75" customHeight="1" x14ac:dyDescent="0.25">
      <c r="A31" s="43" t="s">
        <v>33</v>
      </c>
      <c r="D31" s="134">
        <v>-9361</v>
      </c>
      <c r="E31" s="134"/>
      <c r="F31" s="134">
        <v>18354</v>
      </c>
      <c r="G31" s="134"/>
      <c r="H31" s="134">
        <v>11485</v>
      </c>
      <c r="I31" s="134"/>
      <c r="J31" s="134">
        <v>20669</v>
      </c>
    </row>
    <row r="32" spans="1:10" ht="18.75" customHeight="1" x14ac:dyDescent="0.25">
      <c r="A32" s="43" t="s">
        <v>126</v>
      </c>
      <c r="D32" s="134">
        <v>-3064</v>
      </c>
      <c r="E32" s="134"/>
      <c r="F32" s="134">
        <v>92773</v>
      </c>
      <c r="G32" s="134"/>
      <c r="H32" s="134">
        <v>-2181</v>
      </c>
      <c r="I32" s="134"/>
      <c r="J32" s="134">
        <v>92773</v>
      </c>
    </row>
    <row r="33" spans="1:10" ht="18.75" customHeight="1" x14ac:dyDescent="0.25">
      <c r="A33" s="43" t="s">
        <v>65</v>
      </c>
      <c r="D33" s="134">
        <v>-9959</v>
      </c>
      <c r="E33" s="134"/>
      <c r="F33" s="134">
        <v>-7897</v>
      </c>
      <c r="G33" s="134"/>
      <c r="H33" s="134">
        <v>-5974</v>
      </c>
      <c r="I33" s="134"/>
      <c r="J33" s="134">
        <v>1477</v>
      </c>
    </row>
    <row r="34" spans="1:10" ht="18.75" customHeight="1" x14ac:dyDescent="0.25">
      <c r="A34" s="43" t="s">
        <v>116</v>
      </c>
      <c r="C34" s="43"/>
      <c r="D34" s="102">
        <v>22114</v>
      </c>
      <c r="E34" s="102"/>
      <c r="F34" s="102">
        <v>-3608</v>
      </c>
      <c r="G34" s="102"/>
      <c r="H34" s="102">
        <v>-337</v>
      </c>
      <c r="I34" s="102"/>
      <c r="J34" s="102">
        <v>-23</v>
      </c>
    </row>
    <row r="35" spans="1:10" ht="18.75" customHeight="1" x14ac:dyDescent="0.25">
      <c r="A35" s="19" t="s">
        <v>6</v>
      </c>
      <c r="D35" s="102">
        <v>-3594</v>
      </c>
      <c r="E35" s="102"/>
      <c r="F35" s="102">
        <v>-9312</v>
      </c>
      <c r="G35" s="102"/>
      <c r="H35" s="102">
        <v>-1974</v>
      </c>
      <c r="I35" s="102"/>
      <c r="J35" s="102">
        <v>247</v>
      </c>
    </row>
    <row r="36" spans="1:10" ht="18.75" customHeight="1" x14ac:dyDescent="0.25">
      <c r="A36" s="43" t="s">
        <v>117</v>
      </c>
      <c r="C36" s="43"/>
      <c r="D36" s="102">
        <v>-36522</v>
      </c>
      <c r="E36" s="102"/>
      <c r="F36" s="102">
        <v>-38682</v>
      </c>
      <c r="G36" s="102"/>
      <c r="H36" s="102">
        <v>-35549</v>
      </c>
      <c r="I36" s="102"/>
      <c r="J36" s="102">
        <v>-38682</v>
      </c>
    </row>
    <row r="37" spans="1:10" ht="18.75" customHeight="1" x14ac:dyDescent="0.25">
      <c r="A37" s="19" t="s">
        <v>9</v>
      </c>
      <c r="D37" s="102">
        <v>1084</v>
      </c>
      <c r="E37" s="102"/>
      <c r="F37" s="102">
        <v>-5007</v>
      </c>
      <c r="G37" s="102"/>
      <c r="H37" s="55">
        <v>11</v>
      </c>
      <c r="I37" s="102"/>
      <c r="J37" s="55">
        <v>-40</v>
      </c>
    </row>
    <row r="38" spans="1:10" ht="18.75" customHeight="1" x14ac:dyDescent="0.25">
      <c r="A38" s="43" t="s">
        <v>13</v>
      </c>
      <c r="D38" s="134">
        <v>-29328</v>
      </c>
      <c r="E38" s="134"/>
      <c r="F38" s="134">
        <v>-28422</v>
      </c>
      <c r="G38" s="102"/>
      <c r="H38" s="55">
        <v>-30171</v>
      </c>
      <c r="I38" s="102"/>
      <c r="J38" s="55">
        <v>-36401</v>
      </c>
    </row>
    <row r="39" spans="1:10" ht="18.75" customHeight="1" x14ac:dyDescent="0.25">
      <c r="A39" s="43" t="s">
        <v>66</v>
      </c>
      <c r="D39" s="134">
        <v>-7499</v>
      </c>
      <c r="E39" s="134"/>
      <c r="F39" s="134">
        <v>33010</v>
      </c>
      <c r="G39" s="102"/>
      <c r="H39" s="55">
        <v>4358</v>
      </c>
      <c r="I39" s="102"/>
      <c r="J39" s="55">
        <v>29982</v>
      </c>
    </row>
    <row r="40" spans="1:10" ht="18.75" customHeight="1" x14ac:dyDescent="0.25">
      <c r="A40" s="43" t="s">
        <v>131</v>
      </c>
      <c r="D40" s="134">
        <v>38839</v>
      </c>
      <c r="E40" s="134"/>
      <c r="F40" s="134">
        <v>-11835</v>
      </c>
      <c r="G40" s="102"/>
      <c r="H40" s="55">
        <v>39439</v>
      </c>
      <c r="I40" s="102"/>
      <c r="J40" s="55">
        <v>-11835</v>
      </c>
    </row>
    <row r="41" spans="1:10" ht="18.75" customHeight="1" x14ac:dyDescent="0.25">
      <c r="A41" s="19" t="s">
        <v>14</v>
      </c>
      <c r="D41" s="102">
        <v>837</v>
      </c>
      <c r="E41" s="102"/>
      <c r="F41" s="102">
        <v>-678</v>
      </c>
      <c r="G41" s="102"/>
      <c r="H41" s="102">
        <v>109</v>
      </c>
      <c r="I41" s="102"/>
      <c r="J41" s="102">
        <v>-800</v>
      </c>
    </row>
    <row r="42" spans="1:10" ht="18.75" customHeight="1" x14ac:dyDescent="0.25">
      <c r="A42" s="36" t="s">
        <v>34</v>
      </c>
      <c r="C42" s="36"/>
      <c r="D42" s="55">
        <v>-513</v>
      </c>
      <c r="E42" s="102"/>
      <c r="F42" s="55">
        <v>736</v>
      </c>
      <c r="G42" s="102"/>
      <c r="H42" s="55">
        <v>-722</v>
      </c>
      <c r="I42" s="102"/>
      <c r="J42" s="55">
        <v>-440</v>
      </c>
    </row>
    <row r="43" spans="1:10" ht="18.75" customHeight="1" x14ac:dyDescent="0.25">
      <c r="A43" s="36" t="s">
        <v>206</v>
      </c>
      <c r="C43" s="36"/>
      <c r="D43" s="172">
        <f>SUM(D29:D42)</f>
        <v>393518</v>
      </c>
      <c r="E43" s="102"/>
      <c r="F43" s="172">
        <f>SUM(F29:F42)</f>
        <v>350609</v>
      </c>
      <c r="G43" s="102"/>
      <c r="H43" s="172">
        <f>SUM(H29:H42)</f>
        <v>241686</v>
      </c>
      <c r="I43" s="102"/>
      <c r="J43" s="172">
        <f>SUM(J29:J42)</f>
        <v>300819</v>
      </c>
    </row>
    <row r="44" spans="1:10" ht="18.75" customHeight="1" x14ac:dyDescent="0.25">
      <c r="A44" s="36" t="s">
        <v>61</v>
      </c>
      <c r="C44" s="36"/>
      <c r="D44" s="102">
        <v>-53160</v>
      </c>
      <c r="E44" s="102"/>
      <c r="F44" s="102">
        <v>-9533</v>
      </c>
      <c r="G44" s="102"/>
      <c r="H44" s="102">
        <v>-39806</v>
      </c>
      <c r="I44" s="102"/>
      <c r="J44" s="102">
        <v>-8130</v>
      </c>
    </row>
    <row r="45" spans="1:10" ht="18.75" customHeight="1" x14ac:dyDescent="0.3">
      <c r="A45" s="30" t="s">
        <v>205</v>
      </c>
      <c r="B45" s="68"/>
      <c r="C45" s="30"/>
      <c r="D45" s="122">
        <f>SUM(D43:D44)</f>
        <v>340358</v>
      </c>
      <c r="E45" s="123"/>
      <c r="F45" s="122">
        <f>SUM(F43:F44)</f>
        <v>341076</v>
      </c>
      <c r="G45" s="123"/>
      <c r="H45" s="122">
        <f>SUM(H43:H44)</f>
        <v>201880</v>
      </c>
      <c r="I45" s="123"/>
      <c r="J45" s="122">
        <f>SUM(J43:J44)</f>
        <v>292689</v>
      </c>
    </row>
    <row r="46" spans="1:10" ht="18.75" customHeight="1" x14ac:dyDescent="0.3">
      <c r="A46" s="30"/>
      <c r="B46" s="68"/>
      <c r="C46" s="30"/>
      <c r="D46" s="123"/>
      <c r="E46" s="123"/>
      <c r="F46" s="123"/>
      <c r="G46" s="123"/>
      <c r="H46" s="123"/>
      <c r="I46" s="123"/>
      <c r="J46" s="123"/>
    </row>
    <row r="47" spans="1:10" s="15" customFormat="1" ht="18.75" customHeight="1" x14ac:dyDescent="0.35">
      <c r="A47" s="32" t="s">
        <v>79</v>
      </c>
      <c r="B47" s="161"/>
      <c r="C47" s="32"/>
      <c r="D47" s="128"/>
      <c r="E47" s="129"/>
      <c r="F47" s="128"/>
      <c r="G47" s="130"/>
      <c r="H47" s="128"/>
      <c r="I47" s="129"/>
      <c r="J47" s="128"/>
    </row>
    <row r="48" spans="1:10" s="16" customFormat="1" ht="18.75" customHeight="1" x14ac:dyDescent="0.35">
      <c r="A48" s="33" t="s">
        <v>147</v>
      </c>
      <c r="B48" s="162"/>
      <c r="C48" s="33"/>
      <c r="D48" s="131"/>
      <c r="E48" s="132"/>
      <c r="F48" s="131"/>
      <c r="G48" s="133"/>
      <c r="H48" s="131"/>
      <c r="I48" s="132"/>
      <c r="J48" s="131"/>
    </row>
    <row r="49" spans="1:11" ht="18" customHeight="1" x14ac:dyDescent="0.25">
      <c r="D49" s="124"/>
      <c r="E49" s="134"/>
      <c r="F49" s="124"/>
      <c r="G49" s="135"/>
      <c r="H49" s="124"/>
      <c r="I49" s="134"/>
      <c r="J49" s="124"/>
      <c r="K49" s="178"/>
    </row>
    <row r="50" spans="1:11" ht="18" customHeight="1" x14ac:dyDescent="0.25">
      <c r="D50" s="237" t="s">
        <v>0</v>
      </c>
      <c r="E50" s="237"/>
      <c r="F50" s="237"/>
      <c r="G50" s="135"/>
      <c r="H50" s="237" t="s">
        <v>36</v>
      </c>
      <c r="I50" s="237"/>
      <c r="J50" s="237"/>
      <c r="K50" s="178"/>
    </row>
    <row r="51" spans="1:11" ht="18" customHeight="1" x14ac:dyDescent="0.3">
      <c r="A51" s="30"/>
      <c r="B51" s="68"/>
      <c r="C51" s="30"/>
      <c r="D51" s="237" t="s">
        <v>35</v>
      </c>
      <c r="E51" s="237"/>
      <c r="F51" s="237"/>
      <c r="G51" s="136"/>
      <c r="H51" s="237" t="s">
        <v>35</v>
      </c>
      <c r="I51" s="237"/>
      <c r="J51" s="237"/>
    </row>
    <row r="52" spans="1:11" ht="18" customHeight="1" x14ac:dyDescent="0.3">
      <c r="A52" s="30"/>
      <c r="B52" s="68"/>
      <c r="C52" s="30"/>
      <c r="D52" s="238" t="s">
        <v>215</v>
      </c>
      <c r="E52" s="229"/>
      <c r="F52" s="229"/>
      <c r="G52" s="25"/>
      <c r="H52" s="238" t="s">
        <v>215</v>
      </c>
      <c r="I52" s="229"/>
      <c r="J52" s="229"/>
    </row>
    <row r="53" spans="1:11" ht="18" customHeight="1" x14ac:dyDescent="0.3">
      <c r="A53" s="30"/>
      <c r="B53" s="68"/>
      <c r="C53" s="30"/>
      <c r="D53" s="239" t="s">
        <v>213</v>
      </c>
      <c r="E53" s="231"/>
      <c r="F53" s="231"/>
      <c r="G53" s="25"/>
      <c r="H53" s="239" t="s">
        <v>213</v>
      </c>
      <c r="I53" s="231"/>
      <c r="J53" s="231"/>
    </row>
    <row r="54" spans="1:11" ht="18" customHeight="1" x14ac:dyDescent="0.25">
      <c r="A54" s="46"/>
      <c r="B54" s="202" t="s">
        <v>2</v>
      </c>
      <c r="C54" s="46"/>
      <c r="D54" s="203">
        <v>2021</v>
      </c>
      <c r="E54" s="204"/>
      <c r="F54" s="203">
        <v>2020</v>
      </c>
      <c r="G54" s="39"/>
      <c r="H54" s="203">
        <v>2021</v>
      </c>
      <c r="I54" s="204"/>
      <c r="J54" s="203">
        <v>2020</v>
      </c>
    </row>
    <row r="55" spans="1:11" ht="18" customHeight="1" x14ac:dyDescent="0.25">
      <c r="D55" s="226" t="s">
        <v>139</v>
      </c>
      <c r="E55" s="226"/>
      <c r="F55" s="226"/>
      <c r="G55" s="226"/>
      <c r="H55" s="226"/>
      <c r="I55" s="226"/>
      <c r="J55" s="226"/>
    </row>
    <row r="56" spans="1:11" ht="17.25" customHeight="1" x14ac:dyDescent="0.3">
      <c r="A56" s="35" t="s">
        <v>24</v>
      </c>
      <c r="B56" s="68"/>
      <c r="C56" s="35"/>
      <c r="D56" s="124"/>
      <c r="E56" s="134"/>
      <c r="F56" s="124"/>
      <c r="G56" s="134"/>
      <c r="H56" s="124"/>
      <c r="I56" s="134"/>
      <c r="J56" s="124"/>
    </row>
    <row r="57" spans="1:11" ht="17.25" customHeight="1" x14ac:dyDescent="0.3">
      <c r="A57" s="43" t="s">
        <v>225</v>
      </c>
      <c r="B57" s="56" t="s">
        <v>201</v>
      </c>
      <c r="C57" s="35"/>
      <c r="D57" s="124">
        <v>-851196</v>
      </c>
      <c r="E57" s="134"/>
      <c r="F57" s="124">
        <v>0</v>
      </c>
      <c r="G57" s="134"/>
      <c r="H57" s="124">
        <v>-1317500</v>
      </c>
      <c r="I57" s="134"/>
      <c r="J57" s="124">
        <v>0</v>
      </c>
    </row>
    <row r="58" spans="1:11" ht="17.25" customHeight="1" x14ac:dyDescent="0.3">
      <c r="A58" s="43" t="s">
        <v>166</v>
      </c>
      <c r="B58" s="68"/>
      <c r="C58" s="35"/>
      <c r="D58" s="124"/>
      <c r="E58" s="134"/>
      <c r="F58" s="124"/>
      <c r="G58" s="134"/>
      <c r="H58" s="124"/>
      <c r="I58" s="134"/>
      <c r="J58" s="124"/>
    </row>
    <row r="59" spans="1:11" ht="17.25" customHeight="1" x14ac:dyDescent="0.25">
      <c r="A59" s="43" t="s">
        <v>167</v>
      </c>
      <c r="B59" s="56">
        <v>6</v>
      </c>
      <c r="C59" s="43"/>
      <c r="D59" s="124">
        <v>0</v>
      </c>
      <c r="E59" s="134"/>
      <c r="F59" s="124">
        <v>0</v>
      </c>
      <c r="G59" s="134"/>
      <c r="H59" s="124">
        <v>-60000</v>
      </c>
      <c r="I59" s="134"/>
      <c r="J59" s="124">
        <v>-143711</v>
      </c>
    </row>
    <row r="60" spans="1:11" ht="17.25" customHeight="1" x14ac:dyDescent="0.25">
      <c r="A60" s="43" t="s">
        <v>207</v>
      </c>
      <c r="B60" s="56">
        <v>2</v>
      </c>
      <c r="C60" s="43"/>
      <c r="D60" s="124">
        <v>-70000</v>
      </c>
      <c r="E60" s="134"/>
      <c r="F60" s="124">
        <v>0</v>
      </c>
      <c r="G60" s="134"/>
      <c r="H60" s="124">
        <v>-70000</v>
      </c>
      <c r="I60" s="134"/>
      <c r="J60" s="124">
        <v>0</v>
      </c>
    </row>
    <row r="61" spans="1:11" ht="17.25" customHeight="1" x14ac:dyDescent="0.25">
      <c r="A61" s="43" t="s">
        <v>173</v>
      </c>
      <c r="B61" s="56">
        <v>2</v>
      </c>
      <c r="C61" s="43"/>
      <c r="D61" s="124">
        <v>-32850</v>
      </c>
      <c r="E61" s="134"/>
      <c r="F61" s="124">
        <v>-10500</v>
      </c>
      <c r="G61" s="134"/>
      <c r="H61" s="124">
        <v>-32850</v>
      </c>
      <c r="I61" s="134"/>
      <c r="J61" s="124">
        <v>-10500</v>
      </c>
    </row>
    <row r="62" spans="1:11" ht="17.25" customHeight="1" x14ac:dyDescent="0.25">
      <c r="A62" s="43" t="s">
        <v>235</v>
      </c>
      <c r="B62" s="56">
        <v>6</v>
      </c>
      <c r="C62" s="43"/>
      <c r="D62" s="124">
        <v>-7250</v>
      </c>
      <c r="E62" s="134"/>
      <c r="F62" s="124">
        <v>0</v>
      </c>
      <c r="G62" s="134"/>
      <c r="H62" s="124">
        <v>-6250</v>
      </c>
      <c r="I62" s="134"/>
      <c r="J62" s="124">
        <v>0</v>
      </c>
    </row>
    <row r="63" spans="1:11" ht="17.25" customHeight="1" x14ac:dyDescent="0.25">
      <c r="A63" s="43" t="s">
        <v>175</v>
      </c>
      <c r="C63" s="43"/>
      <c r="D63" s="124">
        <v>220004</v>
      </c>
      <c r="E63" s="134"/>
      <c r="F63" s="124">
        <v>0</v>
      </c>
      <c r="G63" s="134"/>
      <c r="H63" s="124">
        <v>199999</v>
      </c>
      <c r="I63" s="134"/>
      <c r="J63" s="124">
        <v>0</v>
      </c>
    </row>
    <row r="64" spans="1:11" ht="17.25" customHeight="1" x14ac:dyDescent="0.25">
      <c r="A64" s="43" t="s">
        <v>174</v>
      </c>
      <c r="C64" s="43"/>
      <c r="D64" s="124"/>
      <c r="E64" s="134"/>
      <c r="F64" s="124"/>
      <c r="G64" s="134"/>
      <c r="H64" s="124"/>
      <c r="I64" s="134"/>
      <c r="J64" s="124"/>
    </row>
    <row r="65" spans="1:10" ht="17.25" customHeight="1" x14ac:dyDescent="0.25">
      <c r="A65" s="36" t="s">
        <v>80</v>
      </c>
      <c r="C65" s="43"/>
      <c r="D65" s="124">
        <v>1623</v>
      </c>
      <c r="E65" s="134"/>
      <c r="F65" s="124">
        <v>7460</v>
      </c>
      <c r="G65" s="134"/>
      <c r="H65" s="124">
        <v>1454</v>
      </c>
      <c r="I65" s="134"/>
      <c r="J65" s="124">
        <v>7460</v>
      </c>
    </row>
    <row r="66" spans="1:10" ht="17.25" customHeight="1" x14ac:dyDescent="0.25">
      <c r="A66" s="46" t="s">
        <v>132</v>
      </c>
      <c r="B66" s="202"/>
      <c r="C66" s="46"/>
      <c r="D66" s="55"/>
      <c r="E66" s="102"/>
      <c r="F66" s="55"/>
      <c r="G66" s="102"/>
      <c r="H66" s="55"/>
      <c r="I66" s="102"/>
      <c r="J66" s="55"/>
    </row>
    <row r="67" spans="1:10" ht="17.25" customHeight="1" x14ac:dyDescent="0.25">
      <c r="A67" s="36" t="s">
        <v>80</v>
      </c>
      <c r="C67" s="36"/>
      <c r="D67" s="55">
        <v>-97661</v>
      </c>
      <c r="E67" s="102"/>
      <c r="F67" s="55">
        <v>-323533</v>
      </c>
      <c r="G67" s="102"/>
      <c r="H67" s="55">
        <v>-37194</v>
      </c>
      <c r="I67" s="102"/>
      <c r="J67" s="55">
        <v>-36982</v>
      </c>
    </row>
    <row r="68" spans="1:10" ht="17.25" customHeight="1" x14ac:dyDescent="0.25">
      <c r="A68" s="46" t="s">
        <v>124</v>
      </c>
      <c r="C68" s="36"/>
      <c r="D68" s="55">
        <v>-6894</v>
      </c>
      <c r="E68" s="102"/>
      <c r="F68" s="55">
        <v>-30285</v>
      </c>
      <c r="G68" s="102"/>
      <c r="H68" s="55">
        <v>-6894</v>
      </c>
      <c r="I68" s="102"/>
      <c r="J68" s="55">
        <v>-30285</v>
      </c>
    </row>
    <row r="69" spans="1:10" ht="17.25" customHeight="1" x14ac:dyDescent="0.25">
      <c r="A69" s="43" t="s">
        <v>220</v>
      </c>
      <c r="C69" s="36"/>
      <c r="D69" s="55">
        <v>0</v>
      </c>
      <c r="E69" s="102"/>
      <c r="F69" s="55">
        <v>0</v>
      </c>
      <c r="G69" s="102"/>
      <c r="H69" s="55">
        <v>0</v>
      </c>
      <c r="I69" s="102"/>
      <c r="J69" s="55">
        <v>3333</v>
      </c>
    </row>
    <row r="70" spans="1:10" ht="17.25" customHeight="1" x14ac:dyDescent="0.25">
      <c r="A70" s="46" t="s">
        <v>118</v>
      </c>
      <c r="B70" s="202"/>
      <c r="C70" s="46"/>
      <c r="D70" s="102">
        <v>-70298</v>
      </c>
      <c r="E70" s="102"/>
      <c r="F70" s="102">
        <v>-38969</v>
      </c>
      <c r="G70" s="102"/>
      <c r="H70" s="102">
        <v>-61097</v>
      </c>
      <c r="I70" s="102"/>
      <c r="J70" s="102">
        <v>-30166</v>
      </c>
    </row>
    <row r="71" spans="1:10" ht="17.25" customHeight="1" x14ac:dyDescent="0.25">
      <c r="A71" s="46" t="s">
        <v>192</v>
      </c>
      <c r="B71" s="202"/>
      <c r="C71" s="46"/>
      <c r="D71" s="102">
        <v>4050</v>
      </c>
      <c r="E71" s="102"/>
      <c r="F71" s="102">
        <v>0</v>
      </c>
      <c r="G71" s="102"/>
      <c r="H71" s="102">
        <v>26475</v>
      </c>
      <c r="I71" s="102"/>
      <c r="J71" s="102">
        <v>170310</v>
      </c>
    </row>
    <row r="72" spans="1:10" ht="17.25" customHeight="1" x14ac:dyDescent="0.25">
      <c r="A72" s="46" t="s">
        <v>193</v>
      </c>
      <c r="B72" s="202"/>
      <c r="C72" s="46"/>
      <c r="D72" s="102">
        <v>-3000</v>
      </c>
      <c r="E72" s="102"/>
      <c r="F72" s="102">
        <v>0</v>
      </c>
      <c r="G72" s="102"/>
      <c r="H72" s="102">
        <v>-92980</v>
      </c>
      <c r="I72" s="102"/>
      <c r="J72" s="102">
        <v>-295236</v>
      </c>
    </row>
    <row r="73" spans="1:10" ht="17.25" customHeight="1" x14ac:dyDescent="0.25">
      <c r="A73" s="46" t="s">
        <v>25</v>
      </c>
      <c r="B73" s="202"/>
      <c r="C73" s="46"/>
      <c r="D73" s="102">
        <v>118</v>
      </c>
      <c r="E73" s="102"/>
      <c r="F73" s="102">
        <v>81</v>
      </c>
      <c r="G73" s="102"/>
      <c r="H73" s="55">
        <v>5975</v>
      </c>
      <c r="I73" s="102"/>
      <c r="J73" s="55">
        <v>2055</v>
      </c>
    </row>
    <row r="74" spans="1:10" ht="17.25" customHeight="1" x14ac:dyDescent="0.3">
      <c r="A74" s="30" t="s">
        <v>232</v>
      </c>
      <c r="B74" s="68"/>
      <c r="C74" s="30"/>
      <c r="D74" s="122">
        <f>SUM(D57:D73)</f>
        <v>-913354</v>
      </c>
      <c r="E74" s="123"/>
      <c r="F74" s="122">
        <f>SUM(F57:F73)</f>
        <v>-395746</v>
      </c>
      <c r="G74" s="123"/>
      <c r="H74" s="122">
        <f>SUM(H57:H73)</f>
        <v>-1450862</v>
      </c>
      <c r="I74" s="123"/>
      <c r="J74" s="122">
        <f>SUM(J57:J73)</f>
        <v>-363722</v>
      </c>
    </row>
    <row r="75" spans="1:10" ht="17.25" customHeight="1" x14ac:dyDescent="0.3">
      <c r="A75" s="30"/>
      <c r="B75" s="68"/>
      <c r="C75" s="30"/>
      <c r="D75" s="124"/>
      <c r="E75" s="134"/>
      <c r="F75" s="124"/>
      <c r="G75" s="134"/>
      <c r="H75" s="124"/>
      <c r="I75" s="134"/>
      <c r="J75" s="124"/>
    </row>
    <row r="76" spans="1:10" ht="17.25" customHeight="1" x14ac:dyDescent="0.3">
      <c r="A76" s="35" t="s">
        <v>26</v>
      </c>
      <c r="B76" s="68"/>
      <c r="C76" s="35"/>
      <c r="D76" s="124"/>
      <c r="E76" s="124"/>
      <c r="F76" s="124"/>
      <c r="G76" s="124"/>
      <c r="H76" s="124"/>
      <c r="I76" s="124"/>
      <c r="J76" s="124"/>
    </row>
    <row r="77" spans="1:10" ht="17.25" customHeight="1" x14ac:dyDescent="0.25">
      <c r="A77" s="43" t="s">
        <v>119</v>
      </c>
      <c r="B77" s="56" t="s">
        <v>210</v>
      </c>
      <c r="C77" s="43"/>
      <c r="D77" s="139">
        <v>984500</v>
      </c>
      <c r="E77" s="124"/>
      <c r="F77" s="124">
        <v>0</v>
      </c>
      <c r="G77" s="124"/>
      <c r="H77" s="124">
        <v>984500</v>
      </c>
      <c r="I77" s="124"/>
      <c r="J77" s="124">
        <v>0</v>
      </c>
    </row>
    <row r="78" spans="1:10" s="223" customFormat="1" ht="17.25" customHeight="1" x14ac:dyDescent="0.25">
      <c r="A78" s="224" t="s">
        <v>222</v>
      </c>
      <c r="B78" s="58" t="s">
        <v>210</v>
      </c>
      <c r="C78" s="222"/>
      <c r="D78" s="139">
        <v>43010</v>
      </c>
      <c r="E78" s="124"/>
      <c r="F78" s="124">
        <v>0</v>
      </c>
      <c r="G78" s="124"/>
      <c r="H78" s="124">
        <v>43010</v>
      </c>
      <c r="I78" s="124"/>
      <c r="J78" s="124">
        <v>0</v>
      </c>
    </row>
    <row r="79" spans="1:10" ht="17.25" customHeight="1" x14ac:dyDescent="0.25">
      <c r="A79" s="43" t="s">
        <v>134</v>
      </c>
      <c r="C79" s="43"/>
      <c r="D79" s="124">
        <v>0</v>
      </c>
      <c r="E79" s="124"/>
      <c r="F79" s="124">
        <v>26289</v>
      </c>
      <c r="G79" s="124"/>
      <c r="H79" s="124">
        <v>0</v>
      </c>
      <c r="I79" s="124"/>
      <c r="J79" s="124">
        <v>0</v>
      </c>
    </row>
    <row r="80" spans="1:10" ht="17.25" customHeight="1" x14ac:dyDescent="0.25">
      <c r="A80" s="43" t="s">
        <v>154</v>
      </c>
      <c r="C80" s="43"/>
      <c r="D80" s="102">
        <v>0</v>
      </c>
      <c r="E80" s="102"/>
      <c r="F80" s="102">
        <v>0</v>
      </c>
      <c r="G80" s="102"/>
      <c r="H80" s="102">
        <v>345000</v>
      </c>
      <c r="I80" s="102"/>
      <c r="J80" s="102">
        <v>82000</v>
      </c>
    </row>
    <row r="81" spans="1:10" ht="17.25" customHeight="1" x14ac:dyDescent="0.25">
      <c r="A81" s="43" t="s">
        <v>155</v>
      </c>
      <c r="C81" s="43"/>
      <c r="D81" s="102">
        <v>0</v>
      </c>
      <c r="E81" s="102"/>
      <c r="F81" s="102">
        <v>0</v>
      </c>
      <c r="G81" s="102"/>
      <c r="H81" s="102">
        <v>-64956</v>
      </c>
      <c r="I81" s="102"/>
      <c r="J81" s="102">
        <v>-39946</v>
      </c>
    </row>
    <row r="82" spans="1:10" ht="17.25" customHeight="1" x14ac:dyDescent="0.25">
      <c r="A82" s="43" t="s">
        <v>121</v>
      </c>
      <c r="C82" s="43"/>
      <c r="D82" s="102">
        <v>969323</v>
      </c>
      <c r="E82" s="102"/>
      <c r="F82" s="102">
        <v>923342</v>
      </c>
      <c r="G82" s="102"/>
      <c r="H82" s="102">
        <v>678988</v>
      </c>
      <c r="I82" s="102"/>
      <c r="J82" s="102">
        <v>689236</v>
      </c>
    </row>
    <row r="83" spans="1:10" ht="17.25" customHeight="1" x14ac:dyDescent="0.25">
      <c r="A83" s="43" t="s">
        <v>122</v>
      </c>
      <c r="C83" s="43"/>
      <c r="D83" s="102">
        <v>-904162</v>
      </c>
      <c r="E83" s="102"/>
      <c r="F83" s="102">
        <v>-544207</v>
      </c>
      <c r="G83" s="102"/>
      <c r="H83" s="102">
        <v>-651205</v>
      </c>
      <c r="I83" s="102"/>
      <c r="J83" s="102">
        <v>-367340</v>
      </c>
    </row>
    <row r="84" spans="1:10" ht="17.25" customHeight="1" x14ac:dyDescent="0.25">
      <c r="A84" s="43" t="s">
        <v>123</v>
      </c>
      <c r="C84" s="43"/>
      <c r="D84" s="102">
        <v>0</v>
      </c>
      <c r="E84" s="102"/>
      <c r="F84" s="102">
        <v>19488</v>
      </c>
      <c r="G84" s="102"/>
      <c r="H84" s="102">
        <v>0</v>
      </c>
      <c r="I84" s="102"/>
      <c r="J84" s="102">
        <v>0</v>
      </c>
    </row>
    <row r="85" spans="1:10" ht="17.25" customHeight="1" x14ac:dyDescent="0.25">
      <c r="A85" s="43" t="s">
        <v>159</v>
      </c>
      <c r="B85" s="163"/>
      <c r="C85" s="140"/>
      <c r="D85" s="102">
        <v>-75829</v>
      </c>
      <c r="E85" s="141"/>
      <c r="F85" s="102">
        <v>-60658</v>
      </c>
      <c r="G85" s="141"/>
      <c r="H85" s="102">
        <v>-8505</v>
      </c>
      <c r="I85" s="141"/>
      <c r="J85" s="102">
        <v>-9325</v>
      </c>
    </row>
    <row r="86" spans="1:10" ht="17.25" customHeight="1" x14ac:dyDescent="0.25">
      <c r="A86" s="43" t="s">
        <v>223</v>
      </c>
      <c r="B86" s="163"/>
      <c r="C86" s="140"/>
      <c r="D86" s="102">
        <v>-61620</v>
      </c>
      <c r="E86" s="141"/>
      <c r="F86" s="102">
        <v>-322338</v>
      </c>
      <c r="G86" s="141"/>
      <c r="H86" s="102">
        <v>-61620</v>
      </c>
      <c r="I86" s="141"/>
      <c r="J86" s="102">
        <v>-322338</v>
      </c>
    </row>
    <row r="87" spans="1:10" ht="17.25" customHeight="1" x14ac:dyDescent="0.25">
      <c r="A87" s="43" t="s">
        <v>27</v>
      </c>
      <c r="C87" s="43"/>
      <c r="D87" s="55">
        <v>-23416</v>
      </c>
      <c r="E87" s="102"/>
      <c r="F87" s="55">
        <v>-6850</v>
      </c>
      <c r="G87" s="102"/>
      <c r="H87" s="55">
        <v>-12607</v>
      </c>
      <c r="I87" s="102"/>
      <c r="J87" s="55">
        <v>-6820</v>
      </c>
    </row>
    <row r="88" spans="1:10" ht="17.25" customHeight="1" x14ac:dyDescent="0.3">
      <c r="A88" s="31" t="s">
        <v>231</v>
      </c>
      <c r="B88" s="68"/>
      <c r="C88" s="31"/>
      <c r="D88" s="122">
        <f>SUM(D77:D87)</f>
        <v>931806</v>
      </c>
      <c r="E88" s="123"/>
      <c r="F88" s="122">
        <f>SUM(F77:F87)</f>
        <v>35066</v>
      </c>
      <c r="G88" s="123"/>
      <c r="H88" s="122">
        <f>SUM(H77:H87)</f>
        <v>1252605</v>
      </c>
      <c r="I88" s="123"/>
      <c r="J88" s="122">
        <f>SUM(J77:J87)</f>
        <v>25467</v>
      </c>
    </row>
    <row r="89" spans="1:10" ht="17.25" customHeight="1" x14ac:dyDescent="0.3">
      <c r="A89" s="31"/>
      <c r="B89" s="68"/>
      <c r="C89" s="31"/>
      <c r="D89" s="102"/>
      <c r="E89" s="102"/>
      <c r="F89" s="102"/>
      <c r="G89" s="102"/>
      <c r="H89" s="102"/>
      <c r="I89" s="102"/>
      <c r="J89" s="102"/>
    </row>
    <row r="90" spans="1:10" ht="17.25" customHeight="1" x14ac:dyDescent="0.3">
      <c r="A90" s="31" t="s">
        <v>74</v>
      </c>
      <c r="B90" s="68"/>
      <c r="C90" s="31"/>
      <c r="D90" s="123">
        <f>D45+D74+D88</f>
        <v>358810</v>
      </c>
      <c r="E90" s="123"/>
      <c r="F90" s="123">
        <f>F45+F74+F88</f>
        <v>-19604</v>
      </c>
      <c r="G90" s="123"/>
      <c r="H90" s="123">
        <f>H45+H74+H88</f>
        <v>3623</v>
      </c>
      <c r="I90" s="123"/>
      <c r="J90" s="123">
        <f>J45+J74+J88</f>
        <v>-45566</v>
      </c>
    </row>
    <row r="91" spans="1:10" ht="17.25" customHeight="1" x14ac:dyDescent="0.25">
      <c r="A91" s="137" t="s">
        <v>208</v>
      </c>
      <c r="C91" s="137"/>
      <c r="D91" s="102">
        <v>93444</v>
      </c>
      <c r="E91" s="102"/>
      <c r="F91" s="102">
        <v>127463</v>
      </c>
      <c r="G91" s="102"/>
      <c r="H91" s="102">
        <v>66801</v>
      </c>
      <c r="I91" s="102"/>
      <c r="J91" s="102">
        <v>102268</v>
      </c>
    </row>
    <row r="92" spans="1:10" ht="20.25" customHeight="1" thickBot="1" x14ac:dyDescent="0.35">
      <c r="A92" s="30" t="s">
        <v>221</v>
      </c>
      <c r="B92" s="68"/>
      <c r="C92" s="30"/>
      <c r="D92" s="125">
        <f>SUM(D90:D91)</f>
        <v>452254</v>
      </c>
      <c r="E92" s="123"/>
      <c r="F92" s="125">
        <f>SUM(F90:F91)</f>
        <v>107859</v>
      </c>
      <c r="G92" s="123"/>
      <c r="H92" s="125">
        <f>SUM(H90:H91)</f>
        <v>70424</v>
      </c>
      <c r="I92" s="123"/>
      <c r="J92" s="125">
        <f>SUM(J90:J91)</f>
        <v>56702</v>
      </c>
    </row>
    <row r="93" spans="1:10" ht="17.25" customHeight="1" thickTop="1" x14ac:dyDescent="0.25">
      <c r="A93" s="9"/>
      <c r="B93" s="202"/>
      <c r="C93" s="9"/>
      <c r="D93" s="123"/>
      <c r="E93" s="123"/>
      <c r="F93" s="123"/>
      <c r="G93" s="123"/>
      <c r="H93" s="123"/>
      <c r="I93" s="123"/>
      <c r="J93" s="123"/>
    </row>
    <row r="94" spans="1:10" ht="17.25" customHeight="1" x14ac:dyDescent="0.3">
      <c r="A94" s="35" t="s">
        <v>50</v>
      </c>
      <c r="B94" s="68"/>
      <c r="C94" s="35"/>
      <c r="D94" s="124"/>
      <c r="E94" s="124"/>
      <c r="F94" s="124"/>
      <c r="G94" s="124"/>
      <c r="H94" s="124"/>
      <c r="I94" s="124"/>
      <c r="J94" s="124"/>
    </row>
    <row r="95" spans="1:10" ht="17.25" hidden="1" customHeight="1" x14ac:dyDescent="0.25">
      <c r="A95" s="36" t="s">
        <v>135</v>
      </c>
      <c r="C95" s="36"/>
      <c r="D95" s="216"/>
      <c r="E95" s="102"/>
      <c r="F95" s="102">
        <v>0</v>
      </c>
      <c r="G95" s="102"/>
      <c r="H95" s="216">
        <v>0</v>
      </c>
      <c r="I95" s="102"/>
      <c r="J95" s="102">
        <v>0</v>
      </c>
    </row>
    <row r="96" spans="1:10" ht="17.25" customHeight="1" x14ac:dyDescent="0.25">
      <c r="A96" s="36" t="s">
        <v>226</v>
      </c>
      <c r="C96" s="36"/>
      <c r="D96" s="102">
        <v>1020522</v>
      </c>
      <c r="E96" s="102"/>
      <c r="F96" s="102">
        <v>0</v>
      </c>
      <c r="G96" s="102"/>
      <c r="H96" s="102">
        <v>1020522</v>
      </c>
      <c r="I96" s="102"/>
      <c r="J96" s="102">
        <v>0</v>
      </c>
    </row>
    <row r="97" spans="1:10" ht="17.25" customHeight="1" x14ac:dyDescent="0.25">
      <c r="A97" s="36" t="s">
        <v>136</v>
      </c>
      <c r="C97" s="36"/>
      <c r="D97" s="102">
        <v>45208</v>
      </c>
      <c r="E97" s="102"/>
      <c r="F97" s="102">
        <v>82447</v>
      </c>
      <c r="G97" s="102"/>
      <c r="H97" s="102">
        <v>45208</v>
      </c>
      <c r="I97" s="102"/>
      <c r="J97" s="102">
        <v>82447</v>
      </c>
    </row>
    <row r="98" spans="1:10" ht="17.25" hidden="1" customHeight="1" x14ac:dyDescent="0.25">
      <c r="A98" s="36" t="s">
        <v>148</v>
      </c>
      <c r="C98" s="36"/>
      <c r="D98" s="102"/>
      <c r="E98" s="102"/>
      <c r="F98" s="102">
        <v>0</v>
      </c>
      <c r="G98" s="102"/>
      <c r="H98" s="102"/>
      <c r="I98" s="102"/>
      <c r="J98" s="102">
        <v>0</v>
      </c>
    </row>
    <row r="99" spans="1:10" ht="17.25" customHeight="1" x14ac:dyDescent="0.25">
      <c r="A99" s="36" t="s">
        <v>64</v>
      </c>
      <c r="C99" s="36"/>
      <c r="D99" s="102">
        <v>5612</v>
      </c>
      <c r="E99" s="102"/>
      <c r="F99" s="102">
        <v>86623</v>
      </c>
      <c r="G99" s="102"/>
      <c r="H99" s="102">
        <v>2478</v>
      </c>
      <c r="I99" s="102"/>
      <c r="J99" s="102">
        <v>8996</v>
      </c>
    </row>
    <row r="100" spans="1:10" ht="17.25" hidden="1" customHeight="1" x14ac:dyDescent="0.25">
      <c r="A100" s="36" t="s">
        <v>168</v>
      </c>
      <c r="C100" s="36"/>
      <c r="D100" s="102"/>
      <c r="E100" s="102"/>
      <c r="F100" s="102"/>
      <c r="G100" s="102"/>
      <c r="H100" s="102"/>
      <c r="I100" s="102"/>
      <c r="J100" s="102">
        <v>0</v>
      </c>
    </row>
    <row r="101" spans="1:10" ht="17.25" customHeight="1" x14ac:dyDescent="0.25">
      <c r="A101" s="36" t="s">
        <v>120</v>
      </c>
      <c r="C101" s="36"/>
      <c r="D101" s="102">
        <v>123913</v>
      </c>
      <c r="E101" s="102"/>
      <c r="F101" s="102">
        <v>72944</v>
      </c>
      <c r="G101" s="102"/>
      <c r="H101" s="102">
        <v>4619</v>
      </c>
      <c r="I101" s="102"/>
      <c r="J101" s="102">
        <v>13160</v>
      </c>
    </row>
    <row r="102" spans="1:10" ht="17.25" customHeight="1" x14ac:dyDescent="0.25">
      <c r="A102" s="36" t="s">
        <v>78</v>
      </c>
      <c r="C102" s="36"/>
      <c r="D102" s="102">
        <v>0</v>
      </c>
      <c r="E102" s="102"/>
      <c r="F102" s="102">
        <v>11486</v>
      </c>
      <c r="G102" s="102"/>
      <c r="H102" s="102">
        <v>0</v>
      </c>
      <c r="I102" s="102"/>
      <c r="J102" s="102">
        <v>0</v>
      </c>
    </row>
    <row r="103" spans="1:10" ht="17.25" hidden="1" customHeight="1" x14ac:dyDescent="0.25">
      <c r="A103" s="36" t="s">
        <v>196</v>
      </c>
      <c r="C103" s="36"/>
      <c r="D103" s="209"/>
      <c r="E103" s="134"/>
      <c r="F103" s="134">
        <v>0</v>
      </c>
      <c r="G103" s="102"/>
      <c r="H103" s="217"/>
      <c r="I103" s="102"/>
      <c r="J103" s="55">
        <v>0</v>
      </c>
    </row>
    <row r="104" spans="1:10" ht="17.25" customHeight="1" x14ac:dyDescent="0.25">
      <c r="A104" s="9"/>
      <c r="B104" s="9"/>
      <c r="C104" s="36"/>
      <c r="D104" s="102"/>
      <c r="E104" s="102"/>
      <c r="F104" s="102"/>
      <c r="G104" s="102"/>
      <c r="H104" s="55"/>
      <c r="I104" s="102"/>
      <c r="J104" s="55"/>
    </row>
    <row r="105" spans="1:10" ht="18.75" customHeight="1" x14ac:dyDescent="0.25">
      <c r="D105" s="173">
        <f>D92-'BL 3-4'!D11</f>
        <v>0</v>
      </c>
      <c r="E105" s="173">
        <f>E92-'BL 3-4'!E11</f>
        <v>0</v>
      </c>
      <c r="F105" s="173"/>
      <c r="G105" s="173">
        <f>G92-'BL 3-4'!G11</f>
        <v>0</v>
      </c>
      <c r="H105" s="173">
        <f>H92-'BL 3-4'!H11</f>
        <v>0</v>
      </c>
      <c r="I105" s="173">
        <f>I92-'BL 3-4'!I11</f>
        <v>0</v>
      </c>
      <c r="J105" s="173"/>
    </row>
    <row r="151" spans="1:9" ht="18.75" customHeight="1" x14ac:dyDescent="0.25">
      <c r="A151" s="19" t="s">
        <v>51</v>
      </c>
      <c r="B151" s="9"/>
      <c r="C151" s="9"/>
      <c r="E151" s="9"/>
      <c r="G151" s="9"/>
      <c r="I151" s="9"/>
    </row>
    <row r="224" spans="1:9" ht="18.75" customHeight="1" x14ac:dyDescent="0.25">
      <c r="A224" s="19" t="s">
        <v>52</v>
      </c>
      <c r="B224" s="9"/>
      <c r="C224" s="9"/>
      <c r="E224" s="9"/>
      <c r="G224" s="9"/>
      <c r="I224" s="9"/>
    </row>
    <row r="225" spans="1:9" ht="18.75" customHeight="1" x14ac:dyDescent="0.25">
      <c r="A225" s="19" t="s">
        <v>49</v>
      </c>
      <c r="B225" s="9"/>
      <c r="C225" s="9"/>
      <c r="E225" s="9"/>
      <c r="G225" s="9"/>
      <c r="I225" s="9"/>
    </row>
  </sheetData>
  <mergeCells count="18">
    <mergeCell ref="D4:F4"/>
    <mergeCell ref="H4:J4"/>
    <mergeCell ref="D5:F5"/>
    <mergeCell ref="H5:J5"/>
    <mergeCell ref="D9:J9"/>
    <mergeCell ref="D55:J55"/>
    <mergeCell ref="D52:F52"/>
    <mergeCell ref="D53:F53"/>
    <mergeCell ref="H52:J52"/>
    <mergeCell ref="H53:J53"/>
    <mergeCell ref="D51:F51"/>
    <mergeCell ref="H51:J51"/>
    <mergeCell ref="D50:F50"/>
    <mergeCell ref="H50:J50"/>
    <mergeCell ref="D6:F6"/>
    <mergeCell ref="D7:F7"/>
    <mergeCell ref="H6:J6"/>
    <mergeCell ref="H7:J7"/>
  </mergeCells>
  <pageMargins left="0.8" right="0.6" top="0.48" bottom="0.5" header="0.5" footer="0.5"/>
  <pageSetup paperSize="9" scale="75" firstPageNumber="13" orientation="portrait" useFirstPageNumber="1" r:id="rId1"/>
  <headerFooter alignWithMargins="0">
    <oddFooter>&amp;L   The accompanying notes form an integral part of the interim financial statements.
&amp;C&amp;P</oddFooter>
  </headerFooter>
  <rowBreaks count="1" manualBreakCount="1">
    <brk id="46" max="7" man="1"/>
  </rowBreaks>
  <ignoredErrors>
    <ignoredError sqref="E45 G45 I4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BL 3-4</vt:lpstr>
      <vt:lpstr>PL5-6</vt:lpstr>
      <vt:lpstr>PL7-8</vt:lpstr>
      <vt:lpstr>SH9</vt:lpstr>
      <vt:lpstr>SH10</vt:lpstr>
      <vt:lpstr>SH11</vt:lpstr>
      <vt:lpstr>SH12</vt:lpstr>
      <vt:lpstr>CF13-14</vt:lpstr>
      <vt:lpstr>'BL 3-4'!Print_Area</vt:lpstr>
      <vt:lpstr>'CF13-14'!Print_Area</vt:lpstr>
      <vt:lpstr>'PL5-6'!Print_Area</vt:lpstr>
      <vt:lpstr>'PL7-8'!Print_Area</vt:lpstr>
      <vt:lpstr>'SH10'!Print_Area</vt:lpstr>
      <vt:lpstr>'SH11'!Print_Area</vt:lpstr>
      <vt:lpstr>'SH12'!Print_Area</vt:lpstr>
      <vt:lpstr>'SH9'!Print_Area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Chairat Suwan</cp:lastModifiedBy>
  <cp:lastPrinted>2021-11-06T16:02:37Z</cp:lastPrinted>
  <dcterms:created xsi:type="dcterms:W3CDTF">2006-01-03T07:48:30Z</dcterms:created>
  <dcterms:modified xsi:type="dcterms:W3CDTF">2021-11-07T14:16:28Z</dcterms:modified>
</cp:coreProperties>
</file>